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auhnsa0-e\AppData\Local\Microsoft\Windows\INetCache\Content.Outlook\T1UM7F5E\"/>
    </mc:Choice>
  </mc:AlternateContent>
  <xr:revisionPtr revIDLastSave="0" documentId="13_ncr:1_{3C4AA99D-A70B-49C6-803F-B402F69B891E}" xr6:coauthVersionLast="47" xr6:coauthVersionMax="47" xr10:uidLastSave="{00000000-0000-0000-0000-000000000000}"/>
  <bookViews>
    <workbookView xWindow="-120" yWindow="-120" windowWidth="29040" windowHeight="15840" tabRatio="813" firstSheet="19" activeTab="19" xr2:uid="{00000000-000D-0000-FFFF-FFFF00000000}"/>
  </bookViews>
  <sheets>
    <sheet name="Inv Day 1" sheetId="1" state="hidden" r:id="rId1"/>
    <sheet name="Inv Day 2" sheetId="2" state="hidden" r:id="rId2"/>
    <sheet name="Inv Day 3" sheetId="3" state="hidden" r:id="rId3"/>
    <sheet name="Inv Day 4" sheetId="4" state="hidden" r:id="rId4"/>
    <sheet name="Inv Day 5" sheetId="5" state="hidden" r:id="rId5"/>
    <sheet name="Inv Day 6" sheetId="6" state="hidden" r:id="rId6"/>
    <sheet name="Inv Day 7" sheetId="7" state="hidden" r:id="rId7"/>
    <sheet name="Inv Day 8" sheetId="18" state="hidden" r:id="rId8"/>
    <sheet name="Inv Day 9" sheetId="21" state="hidden" r:id="rId9"/>
    <sheet name="Inv Day 10" sheetId="22" state="hidden" r:id="rId10"/>
    <sheet name="Inv Day 11" sheetId="28" state="hidden" r:id="rId11"/>
    <sheet name="Inv Day 12" sheetId="29" state="hidden" r:id="rId12"/>
    <sheet name="Inv Day 13" sheetId="30" state="hidden" r:id="rId13"/>
    <sheet name="Inv Day 14" sheetId="27" state="hidden" r:id="rId14"/>
    <sheet name="Event Details" sheetId="34" state="hidden" r:id="rId15"/>
    <sheet name="Confirmation Lett" sheetId="33" state="hidden" r:id="rId16"/>
    <sheet name="Deposit Sched" sheetId="31" state="hidden" r:id="rId17"/>
    <sheet name="Client Sign Off Document" sheetId="37" state="hidden" r:id="rId18"/>
    <sheet name="Deposit Request" sheetId="8" state="hidden" r:id="rId19"/>
    <sheet name="Stand Catering 2024" sheetId="9" r:id="rId20"/>
    <sheet name="FS Day 4" sheetId="12" state="hidden" r:id="rId21"/>
    <sheet name="FS Day 5" sheetId="13" state="hidden" r:id="rId22"/>
    <sheet name="FS Day 6" sheetId="14" state="hidden" r:id="rId23"/>
    <sheet name="FS Day 7" sheetId="15" state="hidden" r:id="rId24"/>
    <sheet name="FS Day 8" sheetId="17" state="hidden" r:id="rId25"/>
    <sheet name="FS Day 9" sheetId="19" state="hidden" r:id="rId26"/>
    <sheet name="FS Day 10" sheetId="20" state="hidden" r:id="rId27"/>
    <sheet name="FS Day 11" sheetId="26" state="hidden" r:id="rId28"/>
    <sheet name="FS Day 12" sheetId="25" state="hidden" r:id="rId29"/>
    <sheet name="FS Day 13" sheetId="24" state="hidden" r:id="rId30"/>
    <sheet name="FS day 14" sheetId="23" state="hidden" r:id="rId31"/>
    <sheet name="Payment Terms &amp; Condition " sheetId="40" state="hidden" r:id="rId32"/>
    <sheet name=" Method of Payment" sheetId="38" state="hidden" r:id="rId33"/>
    <sheet name="ETA" sheetId="16" state="hidden" r:id="rId34"/>
  </sheets>
  <externalReferences>
    <externalReference r:id="rId35"/>
  </externalReferences>
  <definedNames>
    <definedName name="_xlnm._FilterDatabase" localSheetId="19" hidden="1">'Stand Catering 2024'!$B$15:$F$107</definedName>
    <definedName name="DRINK_List">[1]Liquor!$B$5:$B$75</definedName>
    <definedName name="Manager">'Event Details'!$G$3:$I$23</definedName>
    <definedName name="_xlnm.Print_Area" localSheetId="32">' Method of Payment'!$A$1:$N$38</definedName>
    <definedName name="_xlnm.Print_Area" localSheetId="15">'Confirmation Lett'!$A$1:$I$40</definedName>
    <definedName name="_xlnm.Print_Area" localSheetId="18">'Deposit Request'!$A$2:$G$57</definedName>
    <definedName name="_xlnm.Print_Area" localSheetId="16">'Deposit Sched'!$C$3:$M$99</definedName>
    <definedName name="_xlnm.Print_Area" localSheetId="33">ETA!$A$1:$I$52</definedName>
    <definedName name="_xlnm.Print_Area" localSheetId="26">'FS Day 10'!$A$1:$F$111</definedName>
    <definedName name="_xlnm.Print_Area" localSheetId="27">'FS Day 11'!$B$1:$F$109</definedName>
    <definedName name="_xlnm.Print_Area" localSheetId="28">'FS Day 12'!$B$1:$F$109</definedName>
    <definedName name="_xlnm.Print_Area" localSheetId="29">'FS Day 13'!$B$1:$F$109</definedName>
    <definedName name="_xlnm.Print_Area" localSheetId="30">'FS day 14'!$B$1:$F$109</definedName>
    <definedName name="_xlnm.Print_Area" localSheetId="20">'FS Day 4'!$B$1:$F$83</definedName>
    <definedName name="_xlnm.Print_Area" localSheetId="21">'FS Day 5'!$B$1:$F$82</definedName>
    <definedName name="_xlnm.Print_Area" localSheetId="22">'FS Day 6'!$B$1:$F$117</definedName>
    <definedName name="_xlnm.Print_Area" localSheetId="23">'FS Day 7'!$B$1:$F$118</definedName>
    <definedName name="_xlnm.Print_Area" localSheetId="24">'FS Day 8'!$B$1:$F$107</definedName>
    <definedName name="_xlnm.Print_Area" localSheetId="25">'FS Day 9'!$A$1:$F$111</definedName>
    <definedName name="_xlnm.Print_Area" localSheetId="0">'Inv Day 1'!$B$1:$F$50</definedName>
    <definedName name="_xlnm.Print_Area" localSheetId="1">'Inv Day 2'!$B$1:$F$46</definedName>
    <definedName name="_xlnm.Print_Area" localSheetId="2">'Inv Day 3'!$B$1:$F$46</definedName>
    <definedName name="_xlnm.Print_Area" localSheetId="3">'Inv Day 4'!$B$1:$F$46</definedName>
    <definedName name="_xlnm.Print_Area" localSheetId="4">'Inv Day 5'!$B$1:$F$46</definedName>
    <definedName name="_xlnm.Print_Area" localSheetId="5">'Inv Day 6'!$B$1:$F$46</definedName>
    <definedName name="_xlnm.Print_Area" localSheetId="6">'Inv Day 7'!$B$1:$F$46</definedName>
    <definedName name="_xlnm.Print_Area" localSheetId="31">'Payment Terms &amp; Condition '!$A$1:$N$52</definedName>
    <definedName name="_xlnm.Print_Titles" localSheetId="20">'FS Day 4'!$4:$7</definedName>
    <definedName name="_xlnm.Print_Titles" localSheetId="21">'FS Day 5'!$4:$7</definedName>
    <definedName name="_xlnm.Print_Titles" localSheetId="22">'FS Day 6'!$4:$7</definedName>
    <definedName name="_xlnm.Print_Titles" localSheetId="23">'FS Day 7'!$4:$7</definedName>
    <definedName name="_xlnm.Print_Titles" localSheetId="19">'Stand Catering 2024'!$6:$8</definedName>
    <definedName name="Z_EC569811_B6D2_11D7_B925_00508B4D6D8A_.wvu.Cols" localSheetId="19" hidden="1">'Stand Catering 2024'!#REF!</definedName>
    <definedName name="Z_EC569811_B6D2_11D7_B925_00508B4D6D8A_.wvu.PrintArea" localSheetId="18" hidden="1">'Deposit Request'!$B$2:$F$50</definedName>
    <definedName name="Z_EC569811_B6D2_11D7_B925_00508B4D6D8A_.wvu.PrintArea" localSheetId="33" hidden="1">ETA!$A$1:$I$52</definedName>
    <definedName name="Z_EC569811_B6D2_11D7_B925_00508B4D6D8A_.wvu.PrintArea" localSheetId="20" hidden="1">'FS Day 4'!$B$5:$F$78</definedName>
    <definedName name="Z_EC569811_B6D2_11D7_B925_00508B4D6D8A_.wvu.PrintArea" localSheetId="21" hidden="1">'FS Day 5'!$B$4:$F$74</definedName>
    <definedName name="Z_EC569811_B6D2_11D7_B925_00508B4D6D8A_.wvu.PrintArea" localSheetId="22" hidden="1">'FS Day 6'!$B$5:$F$108</definedName>
    <definedName name="Z_EC569811_B6D2_11D7_B925_00508B4D6D8A_.wvu.PrintArea" localSheetId="23" hidden="1">'FS Day 7'!$B$5:$F$111</definedName>
    <definedName name="Z_EC569811_B6D2_11D7_B925_00508B4D6D8A_.wvu.PrintArea" localSheetId="0" hidden="1">'Inv Day 1'!$B$1:$F$50</definedName>
    <definedName name="Z_EC569811_B6D2_11D7_B925_00508B4D6D8A_.wvu.PrintArea" localSheetId="1" hidden="1">'Inv Day 2'!$B$1:$F$46</definedName>
    <definedName name="Z_EC569811_B6D2_11D7_B925_00508B4D6D8A_.wvu.PrintArea" localSheetId="2" hidden="1">'Inv Day 3'!$B$1:$F$46</definedName>
    <definedName name="Z_EC569811_B6D2_11D7_B925_00508B4D6D8A_.wvu.PrintArea" localSheetId="3" hidden="1">'Inv Day 4'!$B$1:$F$46</definedName>
    <definedName name="Z_EC569811_B6D2_11D7_B925_00508B4D6D8A_.wvu.PrintArea" localSheetId="4" hidden="1">'Inv Day 5'!$B$1:$F$46</definedName>
    <definedName name="Z_EC569811_B6D2_11D7_B925_00508B4D6D8A_.wvu.PrintArea" localSheetId="5" hidden="1">'Inv Day 6'!$B$1:$F$46</definedName>
    <definedName name="Z_EC569811_B6D2_11D7_B925_00508B4D6D8A_.wvu.PrintArea" localSheetId="6" hidden="1">'Inv Day 7'!$B$1:$F$46</definedName>
    <definedName name="Z_EC569811_B6D2_11D7_B925_00508B4D6D8A_.wvu.PrintArea" localSheetId="19" hidden="1">'Stand Catering 2024'!$B$2:$F$122</definedName>
    <definedName name="Z_EC569811_B6D2_11D7_B925_00508B4D6D8A_.wvu.PrintTitles" localSheetId="20" hidden="1">'FS Day 4'!$1:$2</definedName>
    <definedName name="Z_EC569811_B6D2_11D7_B925_00508B4D6D8A_.wvu.PrintTitles" localSheetId="21" hidden="1">'FS Day 5'!$1:$2</definedName>
    <definedName name="Z_EC569811_B6D2_11D7_B925_00508B4D6D8A_.wvu.PrintTitles" localSheetId="22" hidden="1">'FS Day 6'!$1:$2</definedName>
    <definedName name="Z_EC569811_B6D2_11D7_B925_00508B4D6D8A_.wvu.PrintTitles" localSheetId="23" hidden="1">'FS Day 7'!$1:$2</definedName>
    <definedName name="Z_EC569811_B6D2_11D7_B925_00508B4D6D8A_.wvu.PrintTitles" localSheetId="19" hidden="1">'Stand Catering 2024'!$7:$8</definedName>
  </definedNames>
  <calcPr calcId="191029"/>
  <customWorkbookViews>
    <customWorkbookView name="congdoa1 - Personal View" guid="{EC569811-B6D2-11D7-B925-00508B4D6D8A}" mergeInterval="0" personalView="1" maximized="1" windowWidth="796" windowHeight="411" tabRatio="84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6" i="9" l="1"/>
  <c r="Q105" i="9"/>
  <c r="Q103" i="9"/>
  <c r="Q102" i="9"/>
  <c r="Q101" i="9"/>
  <c r="Q100" i="9"/>
  <c r="Q99" i="9"/>
  <c r="Q97" i="9"/>
  <c r="Q95" i="9"/>
  <c r="Q94" i="9"/>
  <c r="Q93" i="9"/>
  <c r="Q92" i="9"/>
  <c r="Q91" i="9"/>
  <c r="Q90" i="9"/>
  <c r="Q89" i="9"/>
  <c r="Q88" i="9"/>
  <c r="Q86" i="9"/>
  <c r="Q83" i="9"/>
  <c r="Q82" i="9"/>
  <c r="Q81" i="9"/>
  <c r="Q80" i="9"/>
  <c r="Q79" i="9"/>
  <c r="Q78" i="9"/>
  <c r="Q76" i="9"/>
  <c r="Q75" i="9"/>
  <c r="Q74" i="9"/>
  <c r="Q73" i="9"/>
  <c r="Q72" i="9"/>
  <c r="Q71" i="9"/>
  <c r="Q70" i="9"/>
  <c r="Q69" i="9"/>
  <c r="Q68" i="9"/>
  <c r="Q66" i="9"/>
  <c r="Q65" i="9"/>
  <c r="Q64" i="9"/>
  <c r="Q63" i="9"/>
  <c r="Q62" i="9"/>
  <c r="Q60" i="9"/>
  <c r="Q59" i="9"/>
  <c r="Q56" i="9"/>
  <c r="Q55" i="9"/>
  <c r="Q54" i="9"/>
  <c r="Q53" i="9"/>
  <c r="Q52" i="9"/>
  <c r="Q51" i="9"/>
  <c r="Q50" i="9"/>
  <c r="Q49" i="9"/>
  <c r="Q47" i="9"/>
  <c r="Q46" i="9"/>
  <c r="Q44" i="9"/>
  <c r="Q43" i="9"/>
  <c r="Q42" i="9"/>
  <c r="Q41" i="9"/>
  <c r="Q40" i="9"/>
  <c r="Q39" i="9"/>
  <c r="Q38" i="9"/>
  <c r="Q37" i="9"/>
  <c r="Q36" i="9"/>
  <c r="Q34" i="9"/>
  <c r="Q33" i="9"/>
  <c r="Q32" i="9"/>
  <c r="Q31" i="9"/>
  <c r="Q29" i="9"/>
  <c r="Q28" i="9"/>
  <c r="Q26" i="9"/>
  <c r="Q25" i="9"/>
  <c r="Q24" i="9"/>
  <c r="Q23" i="9"/>
  <c r="Q21" i="9"/>
  <c r="Q20" i="9"/>
  <c r="Q19" i="9"/>
  <c r="Q18" i="9"/>
  <c r="Q17" i="9"/>
  <c r="Q107" i="9" l="1"/>
  <c r="B2" i="16" l="1"/>
  <c r="F22" i="8"/>
  <c r="B6" i="16" s="1"/>
  <c r="C20" i="16" s="1"/>
  <c r="C14" i="8"/>
  <c r="C12" i="8"/>
  <c r="C11" i="8"/>
  <c r="C10" i="8"/>
  <c r="E8" i="16"/>
  <c r="F35" i="16" s="1"/>
  <c r="H14" i="16"/>
  <c r="E15" i="16"/>
  <c r="F24" i="16" s="1"/>
  <c r="F20" i="16"/>
  <c r="F21" i="16"/>
  <c r="E22" i="16"/>
  <c r="H24" i="16"/>
  <c r="H30" i="16"/>
  <c r="H32" i="16"/>
  <c r="F2" i="23"/>
  <c r="F16" i="27" s="1"/>
  <c r="F4" i="23"/>
  <c r="F9" i="27" s="1"/>
  <c r="D28" i="31"/>
  <c r="C5" i="24" s="1"/>
  <c r="C16" i="30" s="1"/>
  <c r="D29" i="31"/>
  <c r="D18" i="31" s="1"/>
  <c r="Q18" i="31" s="1"/>
  <c r="C64" i="31" s="1"/>
  <c r="C6" i="23"/>
  <c r="D19" i="31"/>
  <c r="F6" i="15" s="1"/>
  <c r="C14" i="7" s="1"/>
  <c r="D20" i="31"/>
  <c r="F7" i="23" s="1"/>
  <c r="C9" i="27" s="1"/>
  <c r="D21" i="31"/>
  <c r="F8" i="23" s="1"/>
  <c r="C10" i="27" s="1"/>
  <c r="D24" i="31"/>
  <c r="F9" i="25" s="1"/>
  <c r="C11" i="29" s="1"/>
  <c r="D13" i="31"/>
  <c r="C12" i="23" s="1"/>
  <c r="C17" i="27" s="1"/>
  <c r="D25" i="31"/>
  <c r="F12" i="24" s="1"/>
  <c r="D26" i="31"/>
  <c r="F13" i="23" s="1"/>
  <c r="C14" i="23"/>
  <c r="F30" i="23"/>
  <c r="F31" i="23"/>
  <c r="F32" i="23"/>
  <c r="F33" i="23"/>
  <c r="F34" i="23"/>
  <c r="F35" i="23"/>
  <c r="F36" i="23"/>
  <c r="F37" i="23"/>
  <c r="F38" i="23"/>
  <c r="F39" i="23"/>
  <c r="F40" i="23"/>
  <c r="F41" i="23"/>
  <c r="F46" i="23"/>
  <c r="F47" i="23"/>
  <c r="F48" i="23"/>
  <c r="F49" i="23"/>
  <c r="F50" i="23"/>
  <c r="F51" i="23"/>
  <c r="F52" i="23"/>
  <c r="F53" i="23"/>
  <c r="F54" i="23"/>
  <c r="F55" i="23"/>
  <c r="F56" i="23"/>
  <c r="F57" i="23"/>
  <c r="F62" i="23"/>
  <c r="F63" i="23"/>
  <c r="F68" i="23"/>
  <c r="F69" i="23"/>
  <c r="F74" i="23"/>
  <c r="F75" i="23"/>
  <c r="F76" i="23"/>
  <c r="F77" i="23"/>
  <c r="F78" i="23"/>
  <c r="F2" i="24"/>
  <c r="F16" i="30" s="1"/>
  <c r="F4" i="24"/>
  <c r="F9" i="30" s="1"/>
  <c r="C6" i="24"/>
  <c r="C12" i="24"/>
  <c r="C17" i="30" s="1"/>
  <c r="C14" i="24"/>
  <c r="F30" i="24"/>
  <c r="F31" i="24"/>
  <c r="F32" i="24"/>
  <c r="F33" i="24"/>
  <c r="F34" i="24"/>
  <c r="F35" i="24"/>
  <c r="F36" i="24"/>
  <c r="F37" i="24"/>
  <c r="F38" i="24"/>
  <c r="F39" i="24"/>
  <c r="F40" i="24"/>
  <c r="F41" i="24"/>
  <c r="F46" i="24"/>
  <c r="F47" i="24"/>
  <c r="F48" i="24"/>
  <c r="F49" i="24"/>
  <c r="F50" i="24"/>
  <c r="F51" i="24"/>
  <c r="F52" i="24"/>
  <c r="F53" i="24"/>
  <c r="F54" i="24"/>
  <c r="F55" i="24"/>
  <c r="F56" i="24"/>
  <c r="F57" i="24"/>
  <c r="F62" i="24"/>
  <c r="F63" i="24"/>
  <c r="F68" i="24"/>
  <c r="F69" i="24"/>
  <c r="F74" i="24"/>
  <c r="F75" i="24"/>
  <c r="F76" i="24"/>
  <c r="F77" i="24"/>
  <c r="F78" i="24"/>
  <c r="F2" i="25"/>
  <c r="F16" i="29" s="1"/>
  <c r="F4" i="25"/>
  <c r="F9" i="29" s="1"/>
  <c r="C6" i="25"/>
  <c r="C14" i="25"/>
  <c r="F30" i="25"/>
  <c r="F31" i="25"/>
  <c r="F32" i="25"/>
  <c r="F33" i="25"/>
  <c r="F34" i="25"/>
  <c r="F35" i="25"/>
  <c r="F36" i="25"/>
  <c r="F37" i="25"/>
  <c r="F38" i="25"/>
  <c r="F39" i="25"/>
  <c r="F40" i="25"/>
  <c r="F41" i="25"/>
  <c r="F46" i="25"/>
  <c r="F47" i="25"/>
  <c r="F48" i="25"/>
  <c r="F49" i="25"/>
  <c r="F50" i="25"/>
  <c r="F51" i="25"/>
  <c r="F52" i="25"/>
  <c r="F53" i="25"/>
  <c r="F54" i="25"/>
  <c r="F55" i="25"/>
  <c r="F56" i="25"/>
  <c r="F57" i="25"/>
  <c r="F62" i="25"/>
  <c r="F63" i="25"/>
  <c r="F68" i="25"/>
  <c r="F69" i="25"/>
  <c r="F74" i="25"/>
  <c r="F75" i="25"/>
  <c r="F76" i="25"/>
  <c r="F77" i="25"/>
  <c r="F78" i="25"/>
  <c r="F2" i="26"/>
  <c r="F16" i="28" s="1"/>
  <c r="F4" i="26"/>
  <c r="F9" i="28" s="1"/>
  <c r="C6" i="26"/>
  <c r="C14" i="26"/>
  <c r="F30" i="26"/>
  <c r="F31" i="26"/>
  <c r="F32" i="26"/>
  <c r="F33" i="26"/>
  <c r="F34" i="26"/>
  <c r="F35" i="26"/>
  <c r="F36" i="26"/>
  <c r="F37" i="26"/>
  <c r="F38" i="26"/>
  <c r="F39" i="26"/>
  <c r="F40" i="26"/>
  <c r="F41" i="26"/>
  <c r="F46" i="26"/>
  <c r="F47" i="26"/>
  <c r="F48" i="26"/>
  <c r="F49" i="26"/>
  <c r="F50" i="26"/>
  <c r="F51" i="26"/>
  <c r="F52" i="26"/>
  <c r="F53" i="26"/>
  <c r="F54" i="26"/>
  <c r="F55" i="26"/>
  <c r="F56" i="26"/>
  <c r="F57" i="26"/>
  <c r="F62" i="26"/>
  <c r="F63" i="26"/>
  <c r="F68" i="26"/>
  <c r="F69" i="26"/>
  <c r="F74" i="26"/>
  <c r="F75" i="26"/>
  <c r="F76" i="26"/>
  <c r="F77" i="26"/>
  <c r="F78" i="26"/>
  <c r="F2" i="20"/>
  <c r="F16" i="22" s="1"/>
  <c r="F4" i="20"/>
  <c r="F9" i="22" s="1"/>
  <c r="C6" i="20"/>
  <c r="C14" i="20"/>
  <c r="F30" i="20"/>
  <c r="F31" i="20"/>
  <c r="F32" i="20"/>
  <c r="F33" i="20"/>
  <c r="F34" i="20"/>
  <c r="F35" i="20"/>
  <c r="F36" i="20"/>
  <c r="F37" i="20"/>
  <c r="F38" i="20"/>
  <c r="F39" i="20"/>
  <c r="F40" i="20"/>
  <c r="F41" i="20"/>
  <c r="F46" i="20"/>
  <c r="F47" i="20"/>
  <c r="F48" i="20"/>
  <c r="F49" i="20"/>
  <c r="F50" i="20"/>
  <c r="F51" i="20"/>
  <c r="F52" i="20"/>
  <c r="F53" i="20"/>
  <c r="F54" i="20"/>
  <c r="F55" i="20"/>
  <c r="F56" i="20"/>
  <c r="F57" i="20"/>
  <c r="F62" i="20"/>
  <c r="F63" i="20"/>
  <c r="F68" i="20"/>
  <c r="F69" i="20"/>
  <c r="F74" i="20"/>
  <c r="F75" i="20"/>
  <c r="F76" i="20"/>
  <c r="F77" i="20"/>
  <c r="F78" i="20"/>
  <c r="F2" i="19"/>
  <c r="F16" i="21" s="1"/>
  <c r="F4" i="19"/>
  <c r="C6" i="19"/>
  <c r="C14" i="19"/>
  <c r="F30" i="19"/>
  <c r="F31" i="19"/>
  <c r="F32" i="19"/>
  <c r="F33" i="19"/>
  <c r="F34" i="19"/>
  <c r="F35" i="19"/>
  <c r="F36" i="19"/>
  <c r="F37" i="19"/>
  <c r="F38" i="19"/>
  <c r="F39" i="19"/>
  <c r="F40" i="19"/>
  <c r="F41" i="19"/>
  <c r="F46" i="19"/>
  <c r="F47" i="19"/>
  <c r="F48" i="19"/>
  <c r="F49" i="19"/>
  <c r="F50" i="19"/>
  <c r="F51" i="19"/>
  <c r="F52" i="19"/>
  <c r="F53" i="19"/>
  <c r="F54" i="19"/>
  <c r="F55" i="19"/>
  <c r="F56" i="19"/>
  <c r="F57" i="19"/>
  <c r="F62" i="19"/>
  <c r="F63" i="19"/>
  <c r="F68" i="19"/>
  <c r="F69" i="19"/>
  <c r="F74" i="19"/>
  <c r="F75" i="19"/>
  <c r="F76" i="19"/>
  <c r="F77" i="19"/>
  <c r="F78" i="19"/>
  <c r="F2" i="17"/>
  <c r="F16" i="18" s="1"/>
  <c r="F4" i="17"/>
  <c r="F9" i="18" s="1"/>
  <c r="C6" i="17"/>
  <c r="C14" i="17"/>
  <c r="F30" i="17"/>
  <c r="F31" i="17"/>
  <c r="F32" i="17"/>
  <c r="F33" i="17"/>
  <c r="F34" i="17"/>
  <c r="F35" i="17"/>
  <c r="F36" i="17"/>
  <c r="F37" i="17"/>
  <c r="F38" i="17"/>
  <c r="F39" i="17"/>
  <c r="F40" i="17"/>
  <c r="F41" i="17"/>
  <c r="F46" i="17"/>
  <c r="F47" i="17"/>
  <c r="F48" i="17"/>
  <c r="F49" i="17"/>
  <c r="F50" i="17"/>
  <c r="F51" i="17"/>
  <c r="F52" i="17"/>
  <c r="F53" i="17"/>
  <c r="F54" i="17"/>
  <c r="F55" i="17"/>
  <c r="F56" i="17"/>
  <c r="F57" i="17"/>
  <c r="F62" i="17"/>
  <c r="F63" i="17"/>
  <c r="F68" i="17"/>
  <c r="F69" i="17"/>
  <c r="F74" i="17"/>
  <c r="F75" i="17"/>
  <c r="F76" i="17"/>
  <c r="F77" i="17"/>
  <c r="F78" i="17"/>
  <c r="F2" i="15"/>
  <c r="F16" i="7" s="1"/>
  <c r="F4" i="15"/>
  <c r="F9" i="21" s="1"/>
  <c r="C6" i="15"/>
  <c r="C14" i="15"/>
  <c r="F30" i="15"/>
  <c r="F31" i="15"/>
  <c r="F32" i="15"/>
  <c r="F33" i="15"/>
  <c r="F34" i="15"/>
  <c r="F35" i="15"/>
  <c r="F36" i="15"/>
  <c r="F37" i="15"/>
  <c r="F38" i="15"/>
  <c r="F39" i="15"/>
  <c r="F40" i="15"/>
  <c r="F41" i="15"/>
  <c r="F46" i="15"/>
  <c r="F47" i="15"/>
  <c r="F48" i="15"/>
  <c r="F49" i="15"/>
  <c r="F50" i="15"/>
  <c r="F51" i="15"/>
  <c r="F52" i="15"/>
  <c r="F53" i="15"/>
  <c r="F54" i="15"/>
  <c r="F55" i="15"/>
  <c r="F56" i="15"/>
  <c r="F57" i="15"/>
  <c r="F62" i="15"/>
  <c r="F63" i="15"/>
  <c r="F68" i="15"/>
  <c r="F69" i="15"/>
  <c r="F74" i="15"/>
  <c r="F75" i="15"/>
  <c r="F76" i="15"/>
  <c r="F77" i="15"/>
  <c r="F78" i="15"/>
  <c r="F2" i="14"/>
  <c r="F16" i="6" s="1"/>
  <c r="F4" i="14"/>
  <c r="F9" i="6" s="1"/>
  <c r="C6" i="14"/>
  <c r="F7" i="14"/>
  <c r="C9" i="6" s="1"/>
  <c r="C12" i="14"/>
  <c r="C17" i="6" s="1"/>
  <c r="C14" i="14"/>
  <c r="F30" i="14"/>
  <c r="F31" i="14"/>
  <c r="F32" i="14"/>
  <c r="F33" i="14"/>
  <c r="F34" i="14"/>
  <c r="F35" i="14"/>
  <c r="F36" i="14"/>
  <c r="F37" i="14"/>
  <c r="F38" i="14"/>
  <c r="F39" i="14"/>
  <c r="F40" i="14"/>
  <c r="F41" i="14"/>
  <c r="F46" i="14"/>
  <c r="F47" i="14"/>
  <c r="F48" i="14"/>
  <c r="F49" i="14"/>
  <c r="F50" i="14"/>
  <c r="F51" i="14"/>
  <c r="F52" i="14"/>
  <c r="F53" i="14"/>
  <c r="F54" i="14"/>
  <c r="F55" i="14"/>
  <c r="F56" i="14"/>
  <c r="F57" i="14"/>
  <c r="F62" i="14"/>
  <c r="F63" i="14"/>
  <c r="F68" i="14"/>
  <c r="F69" i="14"/>
  <c r="F74" i="14"/>
  <c r="F75" i="14"/>
  <c r="F76" i="14"/>
  <c r="F77" i="14"/>
  <c r="F78" i="14"/>
  <c r="F2" i="13"/>
  <c r="F16" i="5" s="1"/>
  <c r="F4" i="13"/>
  <c r="F9" i="5" s="1"/>
  <c r="C6" i="13"/>
  <c r="C14" i="13"/>
  <c r="F30" i="13"/>
  <c r="F31" i="13"/>
  <c r="F32" i="13"/>
  <c r="F33" i="13"/>
  <c r="F34" i="13"/>
  <c r="F35" i="13"/>
  <c r="F36" i="13"/>
  <c r="F37" i="13"/>
  <c r="F38" i="13"/>
  <c r="F39" i="13"/>
  <c r="F40" i="13"/>
  <c r="F41" i="13"/>
  <c r="F46" i="13"/>
  <c r="F47" i="13"/>
  <c r="F48" i="13"/>
  <c r="F49" i="13"/>
  <c r="F50" i="13"/>
  <c r="F51" i="13"/>
  <c r="F52" i="13"/>
  <c r="F53" i="13"/>
  <c r="F54" i="13"/>
  <c r="F55" i="13"/>
  <c r="F56" i="13"/>
  <c r="F57" i="13"/>
  <c r="F62" i="13"/>
  <c r="F63" i="13"/>
  <c r="F68" i="13"/>
  <c r="F69" i="13"/>
  <c r="F74" i="13"/>
  <c r="F75" i="13"/>
  <c r="F76" i="13"/>
  <c r="F77" i="13"/>
  <c r="F78" i="13"/>
  <c r="F2" i="12"/>
  <c r="F16" i="4" s="1"/>
  <c r="F4" i="12"/>
  <c r="F9" i="4" s="1"/>
  <c r="C6" i="12"/>
  <c r="C14" i="12"/>
  <c r="F30" i="12"/>
  <c r="F31" i="12"/>
  <c r="F32" i="12"/>
  <c r="F33" i="12"/>
  <c r="F34" i="12"/>
  <c r="F35" i="12"/>
  <c r="F36" i="12"/>
  <c r="F37" i="12"/>
  <c r="F38" i="12"/>
  <c r="F39" i="12"/>
  <c r="F40" i="12"/>
  <c r="F41" i="12"/>
  <c r="F46" i="12"/>
  <c r="F47" i="12"/>
  <c r="F48" i="12"/>
  <c r="F49" i="12"/>
  <c r="F50" i="12"/>
  <c r="F51" i="12"/>
  <c r="F52" i="12"/>
  <c r="F53" i="12"/>
  <c r="F54" i="12"/>
  <c r="F55" i="12"/>
  <c r="F56" i="12"/>
  <c r="F57" i="12"/>
  <c r="F62" i="12"/>
  <c r="F63" i="12"/>
  <c r="F68" i="12"/>
  <c r="F69" i="12"/>
  <c r="F74" i="12"/>
  <c r="F75" i="12"/>
  <c r="F76" i="12"/>
  <c r="F77" i="12"/>
  <c r="F78" i="12"/>
  <c r="D14" i="31"/>
  <c r="B23" i="33" s="1"/>
  <c r="D15" i="31"/>
  <c r="B22" i="33" s="1"/>
  <c r="D22" i="31"/>
  <c r="D23" i="31"/>
  <c r="I5" i="33"/>
  <c r="A6" i="33"/>
  <c r="A7" i="33"/>
  <c r="A8" i="33"/>
  <c r="A9" i="33"/>
  <c r="A10" i="33"/>
  <c r="B13" i="33"/>
  <c r="C12" i="27"/>
  <c r="C13" i="27"/>
  <c r="F36" i="27"/>
  <c r="C12" i="30"/>
  <c r="C13" i="30"/>
  <c r="F36" i="30"/>
  <c r="C12" i="29"/>
  <c r="C13" i="29"/>
  <c r="F36" i="29"/>
  <c r="C12" i="28"/>
  <c r="C13" i="28"/>
  <c r="F36" i="28"/>
  <c r="C12" i="22"/>
  <c r="C13" i="22"/>
  <c r="F36" i="22"/>
  <c r="C12" i="21"/>
  <c r="C13" i="21"/>
  <c r="F36" i="21"/>
  <c r="C12" i="18"/>
  <c r="C13" i="18"/>
  <c r="F36" i="18"/>
  <c r="C12" i="7"/>
  <c r="C13" i="7"/>
  <c r="F36" i="7"/>
  <c r="C12" i="6"/>
  <c r="C13" i="6"/>
  <c r="F36" i="6"/>
  <c r="C12" i="5"/>
  <c r="C13" i="5"/>
  <c r="F36" i="5"/>
  <c r="C12" i="4"/>
  <c r="C13" i="4"/>
  <c r="F36" i="4"/>
  <c r="C9" i="3"/>
  <c r="F9" i="3"/>
  <c r="C10" i="3"/>
  <c r="F10" i="3"/>
  <c r="F14" i="3" s="1"/>
  <c r="C11" i="3"/>
  <c r="C12" i="3"/>
  <c r="C13" i="3"/>
  <c r="C14" i="3"/>
  <c r="C16" i="3"/>
  <c r="F16" i="3"/>
  <c r="C17" i="3"/>
  <c r="F22" i="3"/>
  <c r="F28" i="3" s="1"/>
  <c r="F23" i="3"/>
  <c r="F24" i="3"/>
  <c r="F25" i="3"/>
  <c r="F26" i="3"/>
  <c r="F36" i="3"/>
  <c r="C9" i="2"/>
  <c r="F9" i="2"/>
  <c r="C10" i="2"/>
  <c r="F10" i="2"/>
  <c r="F14" i="2" s="1"/>
  <c r="C11" i="2"/>
  <c r="C12" i="2"/>
  <c r="C13" i="2"/>
  <c r="C14" i="2"/>
  <c r="C16" i="2"/>
  <c r="F16" i="2"/>
  <c r="C17" i="2"/>
  <c r="F22" i="2"/>
  <c r="F28" i="2" s="1"/>
  <c r="F41" i="2" s="1"/>
  <c r="F23" i="2"/>
  <c r="F24" i="2"/>
  <c r="F25" i="2"/>
  <c r="F26" i="2"/>
  <c r="F36" i="2"/>
  <c r="C9" i="1"/>
  <c r="F9" i="1"/>
  <c r="C10" i="1"/>
  <c r="F10" i="1"/>
  <c r="F14" i="1" s="1"/>
  <c r="C11" i="1"/>
  <c r="C12" i="1"/>
  <c r="C13" i="1"/>
  <c r="C14" i="1"/>
  <c r="F16" i="1"/>
  <c r="C17" i="1"/>
  <c r="F22" i="1"/>
  <c r="F28" i="1" s="1"/>
  <c r="F36" i="1"/>
  <c r="F24" i="8"/>
  <c r="F39" i="31" s="1"/>
  <c r="F24" i="1"/>
  <c r="C16" i="1"/>
  <c r="F23" i="8"/>
  <c r="F38" i="31" s="1"/>
  <c r="F23" i="1"/>
  <c r="F25" i="8"/>
  <c r="F40" i="31" s="1"/>
  <c r="F25" i="1"/>
  <c r="F8" i="13" l="1"/>
  <c r="C10" i="5" s="1"/>
  <c r="F8" i="12"/>
  <c r="C10" i="4" s="1"/>
  <c r="C12" i="15"/>
  <c r="C17" i="7" s="1"/>
  <c r="F12" i="20"/>
  <c r="C12" i="26"/>
  <c r="C17" i="28" s="1"/>
  <c r="C12" i="19"/>
  <c r="C17" i="21" s="1"/>
  <c r="F12" i="17"/>
  <c r="F64" i="23"/>
  <c r="F24" i="27" s="1"/>
  <c r="F12" i="12"/>
  <c r="F6" i="19"/>
  <c r="C14" i="21" s="1"/>
  <c r="F9" i="13"/>
  <c r="C11" i="5" s="1"/>
  <c r="F5" i="13"/>
  <c r="F10" i="5" s="1"/>
  <c r="F14" i="5" s="1"/>
  <c r="F5" i="24"/>
  <c r="F10" i="30" s="1"/>
  <c r="F14" i="30" s="1"/>
  <c r="F12" i="13"/>
  <c r="F7" i="15"/>
  <c r="C9" i="7" s="1"/>
  <c r="B12" i="16"/>
  <c r="H12" i="16" s="1"/>
  <c r="F9" i="7"/>
  <c r="F8" i="26"/>
  <c r="C10" i="28" s="1"/>
  <c r="F5" i="25"/>
  <c r="F10" i="29" s="1"/>
  <c r="F14" i="29" s="1"/>
  <c r="F8" i="24"/>
  <c r="C10" i="30" s="1"/>
  <c r="F8" i="25"/>
  <c r="C10" i="29" s="1"/>
  <c r="F8" i="20"/>
  <c r="C10" i="22" s="1"/>
  <c r="F12" i="25"/>
  <c r="F30" i="16"/>
  <c r="F6" i="14"/>
  <c r="C14" i="6" s="1"/>
  <c r="F12" i="23"/>
  <c r="F70" i="13"/>
  <c r="F25" i="5" s="1"/>
  <c r="F64" i="13"/>
  <c r="F24" i="5" s="1"/>
  <c r="F26" i="1"/>
  <c r="F64" i="12"/>
  <c r="F24" i="4" s="1"/>
  <c r="F9" i="19"/>
  <c r="C11" i="21" s="1"/>
  <c r="F9" i="26"/>
  <c r="C11" i="28" s="1"/>
  <c r="F70" i="25"/>
  <c r="F25" i="29" s="1"/>
  <c r="F13" i="25"/>
  <c r="F9" i="17"/>
  <c r="C11" i="18" s="1"/>
  <c r="F7" i="26"/>
  <c r="C9" i="28" s="1"/>
  <c r="F64" i="25"/>
  <c r="F24" i="29" s="1"/>
  <c r="F9" i="15"/>
  <c r="C11" i="7" s="1"/>
  <c r="F64" i="20"/>
  <c r="F24" i="22" s="1"/>
  <c r="F70" i="12"/>
  <c r="F25" i="4" s="1"/>
  <c r="F70" i="17"/>
  <c r="F25" i="18" s="1"/>
  <c r="F9" i="12"/>
  <c r="C11" i="4" s="1"/>
  <c r="F70" i="20"/>
  <c r="F25" i="22" s="1"/>
  <c r="F70" i="23"/>
  <c r="F25" i="27" s="1"/>
  <c r="F9" i="23"/>
  <c r="C11" i="27" s="1"/>
  <c r="F64" i="24"/>
  <c r="F24" i="30" s="1"/>
  <c r="F70" i="15"/>
  <c r="F25" i="7" s="1"/>
  <c r="F70" i="19"/>
  <c r="F25" i="21" s="1"/>
  <c r="F42" i="13"/>
  <c r="F22" i="5" s="1"/>
  <c r="F79" i="24"/>
  <c r="F58" i="24"/>
  <c r="F23" i="30" s="1"/>
  <c r="F42" i="24"/>
  <c r="F22" i="30" s="1"/>
  <c r="F42" i="23"/>
  <c r="F22" i="27" s="1"/>
  <c r="F5" i="14"/>
  <c r="F10" i="6" s="1"/>
  <c r="F14" i="6" s="1"/>
  <c r="F5" i="20"/>
  <c r="F10" i="22" s="1"/>
  <c r="F14" i="22" s="1"/>
  <c r="A18" i="33"/>
  <c r="F7" i="16"/>
  <c r="F26" i="16"/>
  <c r="F32" i="16"/>
  <c r="F37" i="16"/>
  <c r="E17" i="16"/>
  <c r="F28" i="16"/>
  <c r="F5" i="17"/>
  <c r="F10" i="18" s="1"/>
  <c r="F14" i="18" s="1"/>
  <c r="F5" i="12"/>
  <c r="F10" i="4" s="1"/>
  <c r="F14" i="4" s="1"/>
  <c r="F5" i="26"/>
  <c r="F10" i="28" s="1"/>
  <c r="F14" i="28" s="1"/>
  <c r="F29" i="3"/>
  <c r="F30" i="3"/>
  <c r="F42" i="3" s="1"/>
  <c r="F58" i="17"/>
  <c r="F23" i="18" s="1"/>
  <c r="F58" i="26"/>
  <c r="F23" i="28" s="1"/>
  <c r="F79" i="25"/>
  <c r="F26" i="29" s="1"/>
  <c r="F6" i="24"/>
  <c r="C14" i="30" s="1"/>
  <c r="F6" i="23"/>
  <c r="C14" i="27" s="1"/>
  <c r="F6" i="26"/>
  <c r="C14" i="28" s="1"/>
  <c r="F6" i="13"/>
  <c r="C14" i="5" s="1"/>
  <c r="F6" i="12"/>
  <c r="C14" i="4" s="1"/>
  <c r="C5" i="26"/>
  <c r="C16" i="28" s="1"/>
  <c r="C5" i="23"/>
  <c r="C16" i="27" s="1"/>
  <c r="A17" i="33"/>
  <c r="C5" i="25"/>
  <c r="C16" i="29" s="1"/>
  <c r="C5" i="17"/>
  <c r="C16" i="18" s="1"/>
  <c r="C5" i="15"/>
  <c r="C16" i="7" s="1"/>
  <c r="E35" i="16"/>
  <c r="I20" i="16"/>
  <c r="F5" i="15"/>
  <c r="F10" i="7" s="1"/>
  <c r="F14" i="7" s="1"/>
  <c r="Q29" i="31"/>
  <c r="A15" i="33" s="1"/>
  <c r="F41" i="3"/>
  <c r="C5" i="20"/>
  <c r="C16" i="22" s="1"/>
  <c r="F58" i="12"/>
  <c r="F23" i="4" s="1"/>
  <c r="F70" i="14"/>
  <c r="F25" i="6" s="1"/>
  <c r="F58" i="19"/>
  <c r="F23" i="21" s="1"/>
  <c r="F79" i="26"/>
  <c r="F26" i="28" s="1"/>
  <c r="F64" i="26"/>
  <c r="F24" i="28" s="1"/>
  <c r="F42" i="26"/>
  <c r="F22" i="28" s="1"/>
  <c r="F6" i="25"/>
  <c r="C14" i="29" s="1"/>
  <c r="F5" i="19"/>
  <c r="F10" i="21" s="1"/>
  <c r="F14" i="21" s="1"/>
  <c r="F6" i="16"/>
  <c r="C5" i="12"/>
  <c r="C16" i="4" s="1"/>
  <c r="F6" i="17"/>
  <c r="C14" i="18" s="1"/>
  <c r="F58" i="20"/>
  <c r="F23" i="22" s="1"/>
  <c r="F8" i="19"/>
  <c r="C10" i="21" s="1"/>
  <c r="F8" i="17"/>
  <c r="C10" i="18" s="1"/>
  <c r="F5" i="23"/>
  <c r="F10" i="27" s="1"/>
  <c r="F14" i="27" s="1"/>
  <c r="F79" i="13"/>
  <c r="F26" i="5" s="1"/>
  <c r="F58" i="14"/>
  <c r="F23" i="6" s="1"/>
  <c r="F79" i="15"/>
  <c r="F64" i="15"/>
  <c r="F24" i="7" s="1"/>
  <c r="F58" i="15"/>
  <c r="F23" i="7" s="1"/>
  <c r="F42" i="15"/>
  <c r="F22" i="7" s="1"/>
  <c r="F79" i="17"/>
  <c r="F26" i="18" s="1"/>
  <c r="F64" i="17"/>
  <c r="F24" i="18" s="1"/>
  <c r="F42" i="17"/>
  <c r="F22" i="18" s="1"/>
  <c r="F79" i="19"/>
  <c r="F26" i="21" s="1"/>
  <c r="F64" i="19"/>
  <c r="F24" i="21" s="1"/>
  <c r="F42" i="19"/>
  <c r="F22" i="21" s="1"/>
  <c r="F42" i="25"/>
  <c r="F22" i="29" s="1"/>
  <c r="F79" i="23"/>
  <c r="F26" i="27" s="1"/>
  <c r="F58" i="23"/>
  <c r="F23" i="27" s="1"/>
  <c r="F9" i="24"/>
  <c r="C11" i="30" s="1"/>
  <c r="F79" i="12"/>
  <c r="F26" i="4" s="1"/>
  <c r="F42" i="12"/>
  <c r="F22" i="4" s="1"/>
  <c r="F58" i="13"/>
  <c r="F23" i="5" s="1"/>
  <c r="F79" i="14"/>
  <c r="F26" i="6" s="1"/>
  <c r="F64" i="14"/>
  <c r="F24" i="6" s="1"/>
  <c r="F42" i="14"/>
  <c r="F22" i="6" s="1"/>
  <c r="F9" i="14"/>
  <c r="C11" i="6" s="1"/>
  <c r="F7" i="19"/>
  <c r="C9" i="21" s="1"/>
  <c r="F79" i="20"/>
  <c r="F26" i="22" s="1"/>
  <c r="F42" i="20"/>
  <c r="F22" i="22" s="1"/>
  <c r="F9" i="20"/>
  <c r="C11" i="22" s="1"/>
  <c r="F70" i="26"/>
  <c r="F25" i="28" s="1"/>
  <c r="F58" i="25"/>
  <c r="F23" i="29" s="1"/>
  <c r="F70" i="24"/>
  <c r="F25" i="30" s="1"/>
  <c r="H6" i="16"/>
  <c r="F37" i="31"/>
  <c r="F43" i="31" s="1"/>
  <c r="F44" i="31" s="1"/>
  <c r="F28" i="8"/>
  <c r="F29" i="8" s="1"/>
  <c r="F39" i="8" s="1"/>
  <c r="F41" i="1"/>
  <c r="F30" i="1"/>
  <c r="F42" i="1" s="1"/>
  <c r="F29" i="1"/>
  <c r="B20" i="16"/>
  <c r="F30" i="2"/>
  <c r="F42" i="2" s="1"/>
  <c r="F29" i="2"/>
  <c r="B21" i="33"/>
  <c r="F13" i="12"/>
  <c r="F13" i="13"/>
  <c r="C12" i="17"/>
  <c r="C17" i="18" s="1"/>
  <c r="F7" i="17"/>
  <c r="C9" i="18" s="1"/>
  <c r="F13" i="20"/>
  <c r="F7" i="25"/>
  <c r="C9" i="29" s="1"/>
  <c r="F7" i="24"/>
  <c r="C9" i="30" s="1"/>
  <c r="A38" i="33"/>
  <c r="F13" i="14"/>
  <c r="F13" i="15"/>
  <c r="F13" i="19"/>
  <c r="F7" i="20"/>
  <c r="C9" i="22" s="1"/>
  <c r="F13" i="26"/>
  <c r="C12" i="25"/>
  <c r="C17" i="29" s="1"/>
  <c r="F13" i="24"/>
  <c r="C12" i="12"/>
  <c r="C17" i="4" s="1"/>
  <c r="F7" i="12"/>
  <c r="C9" i="4" s="1"/>
  <c r="C12" i="13"/>
  <c r="C17" i="5" s="1"/>
  <c r="F7" i="13"/>
  <c r="C9" i="5" s="1"/>
  <c r="C5" i="13"/>
  <c r="C16" i="5" s="1"/>
  <c r="F12" i="14"/>
  <c r="F8" i="14"/>
  <c r="C10" i="6" s="1"/>
  <c r="C5" i="14"/>
  <c r="C16" i="6" s="1"/>
  <c r="F12" i="15"/>
  <c r="F8" i="15"/>
  <c r="C10" i="7" s="1"/>
  <c r="F13" i="17"/>
  <c r="F12" i="19"/>
  <c r="C5" i="19"/>
  <c r="C16" i="21" s="1"/>
  <c r="C12" i="20"/>
  <c r="C17" i="22" s="1"/>
  <c r="F6" i="20"/>
  <c r="C14" i="22" s="1"/>
  <c r="F12" i="26"/>
  <c r="F82" i="20" l="1"/>
  <c r="F84" i="20" s="1"/>
  <c r="F28" i="29"/>
  <c r="F29" i="29" s="1"/>
  <c r="F30" i="29" s="1"/>
  <c r="F42" i="29" s="1"/>
  <c r="F82" i="25"/>
  <c r="F84" i="25" s="1"/>
  <c r="F26" i="8"/>
  <c r="B13" i="16"/>
  <c r="H13" i="16" s="1"/>
  <c r="F82" i="26"/>
  <c r="F84" i="26" s="1"/>
  <c r="F28" i="21"/>
  <c r="F41" i="21" s="1"/>
  <c r="F82" i="15"/>
  <c r="F84" i="15" s="1"/>
  <c r="F28" i="18"/>
  <c r="F41" i="18" s="1"/>
  <c r="F28" i="4"/>
  <c r="E37" i="16"/>
  <c r="F28" i="6"/>
  <c r="F41" i="6" s="1"/>
  <c r="F28" i="27"/>
  <c r="F29" i="27" s="1"/>
  <c r="F30" i="27" s="1"/>
  <c r="F42" i="27" s="1"/>
  <c r="F82" i="23"/>
  <c r="F84" i="23" s="1"/>
  <c r="F28" i="28"/>
  <c r="F41" i="28" s="1"/>
  <c r="F82" i="17"/>
  <c r="F84" i="17" s="1"/>
  <c r="F82" i="13"/>
  <c r="F84" i="13" s="1"/>
  <c r="B7" i="16"/>
  <c r="B8" i="16" s="1"/>
  <c r="B28" i="16" s="1"/>
  <c r="H28" i="16" s="1"/>
  <c r="F28" i="22"/>
  <c r="F29" i="22" s="1"/>
  <c r="F26" i="7"/>
  <c r="F28" i="7" s="1"/>
  <c r="F29" i="7" s="1"/>
  <c r="F30" i="7" s="1"/>
  <c r="F42" i="7" s="1"/>
  <c r="F82" i="19"/>
  <c r="F84" i="19" s="1"/>
  <c r="F82" i="12"/>
  <c r="F84" i="12" s="1"/>
  <c r="F82" i="14"/>
  <c r="F84" i="14" s="1"/>
  <c r="F26" i="30"/>
  <c r="F28" i="30" s="1"/>
  <c r="F29" i="30" s="1"/>
  <c r="F82" i="24"/>
  <c r="F84" i="24" s="1"/>
  <c r="F46" i="31"/>
  <c r="F50" i="31" s="1"/>
  <c r="C63" i="31" s="1"/>
  <c r="H20" i="16"/>
  <c r="F28" i="5"/>
  <c r="F29" i="21" l="1"/>
  <c r="F30" i="21" s="1"/>
  <c r="F42" i="21" s="1"/>
  <c r="F41" i="29"/>
  <c r="F29" i="28"/>
  <c r="F30" i="28" s="1"/>
  <c r="F42" i="28" s="1"/>
  <c r="F41" i="27"/>
  <c r="F29" i="6"/>
  <c r="F30" i="6" s="1"/>
  <c r="F42" i="6" s="1"/>
  <c r="F29" i="18"/>
  <c r="F30" i="18" s="1"/>
  <c r="F42" i="18" s="1"/>
  <c r="F41" i="31"/>
  <c r="B11" i="16"/>
  <c r="F41" i="22"/>
  <c r="F29" i="4"/>
  <c r="F30" i="4" s="1"/>
  <c r="F42" i="4" s="1"/>
  <c r="F41" i="4"/>
  <c r="C21" i="16"/>
  <c r="I21" i="16" s="1"/>
  <c r="B26" i="16"/>
  <c r="H26" i="16" s="1"/>
  <c r="C37" i="16"/>
  <c r="I37" i="16" s="1"/>
  <c r="B21" i="16"/>
  <c r="H21" i="16" s="1"/>
  <c r="H22" i="16" s="1"/>
  <c r="B31" i="16"/>
  <c r="C32" i="16"/>
  <c r="I32" i="16" s="1"/>
  <c r="C35" i="16"/>
  <c r="I35" i="16" s="1"/>
  <c r="C28" i="16"/>
  <c r="I28" i="16" s="1"/>
  <c r="C6" i="16"/>
  <c r="I6" i="16" s="1"/>
  <c r="C30" i="16"/>
  <c r="I30" i="16" s="1"/>
  <c r="C7" i="16"/>
  <c r="I7" i="16" s="1"/>
  <c r="F41" i="30"/>
  <c r="F41" i="7"/>
  <c r="F30" i="22"/>
  <c r="F42" i="22" s="1"/>
  <c r="F30" i="30"/>
  <c r="F42" i="30" s="1"/>
  <c r="H7" i="16"/>
  <c r="H8" i="16" s="1"/>
  <c r="B35" i="16"/>
  <c r="H35" i="16" s="1"/>
  <c r="C26" i="16"/>
  <c r="I26" i="16" s="1"/>
  <c r="F41" i="5"/>
  <c r="F29" i="5"/>
  <c r="F30" i="5" s="1"/>
  <c r="F42" i="5" s="1"/>
  <c r="B15" i="16" l="1"/>
  <c r="H11" i="16"/>
  <c r="H15" i="16" s="1"/>
  <c r="H17" i="16" s="1"/>
  <c r="H37" i="16" s="1"/>
  <c r="B22" i="16"/>
  <c r="C24" i="16" l="1"/>
  <c r="I24" i="16" s="1"/>
  <c r="B17" i="16"/>
  <c r="B37" i="16" s="1"/>
</calcChain>
</file>

<file path=xl/sharedStrings.xml><?xml version="1.0" encoding="utf-8"?>
<sst xmlns="http://schemas.openxmlformats.org/spreadsheetml/2006/main" count="2217" uniqueCount="588">
  <si>
    <t>EVENT:</t>
  </si>
  <si>
    <t>VENUE:</t>
  </si>
  <si>
    <t>TYPE OF FUNCTION:</t>
  </si>
  <si>
    <t>EXCEL EM:</t>
  </si>
  <si>
    <t>NO'S:</t>
  </si>
  <si>
    <t>EVENT NO:</t>
  </si>
  <si>
    <t>MENU:</t>
  </si>
  <si>
    <t>TOTAL</t>
  </si>
  <si>
    <t>No of Staff</t>
  </si>
  <si>
    <t>Rate</t>
  </si>
  <si>
    <t>EQUIPMENT &amp; OTHER HIRE</t>
  </si>
  <si>
    <t xml:space="preserve">TOTAL SELLING PRICE (NET) </t>
  </si>
  <si>
    <t>Total Selling Price (NET)</t>
  </si>
  <si>
    <t>Quantity</t>
  </si>
  <si>
    <t>Event:</t>
  </si>
  <si>
    <t>SALES:</t>
  </si>
  <si>
    <t>Other Income:</t>
  </si>
  <si>
    <t>Set Up Costs</t>
  </si>
  <si>
    <t>Commission to Agents</t>
  </si>
  <si>
    <t>Equipment Re-Charge</t>
  </si>
  <si>
    <r>
      <t xml:space="preserve">Other </t>
    </r>
    <r>
      <rPr>
        <b/>
        <sz val="12"/>
        <rFont val="Times New Roman"/>
        <family val="1"/>
      </rPr>
      <t>(Please Specify)</t>
    </r>
  </si>
  <si>
    <t>Total Other Sales</t>
  </si>
  <si>
    <t>TOTAL FOOD &amp; LIQUOR SALES</t>
  </si>
  <si>
    <t>TOTAL SALES</t>
  </si>
  <si>
    <t>COSTS OF SALES:</t>
  </si>
  <si>
    <t>STAFF COSTS: (NI &amp; Tax @ 12%):</t>
  </si>
  <si>
    <t>ROYALTY @ 12%</t>
  </si>
  <si>
    <t>PROFIT/(LOSS)</t>
  </si>
  <si>
    <t>£</t>
  </si>
  <si>
    <t>Food Sales</t>
  </si>
  <si>
    <t>Liquor Sales</t>
  </si>
  <si>
    <t>Total Food &amp; Liquor Sales</t>
  </si>
  <si>
    <t>Food Costs</t>
  </si>
  <si>
    <t>Liquor Costs</t>
  </si>
  <si>
    <t xml:space="preserve">Hire </t>
  </si>
  <si>
    <t>CONTROLLABLES *1:</t>
  </si>
  <si>
    <t>Notes:</t>
  </si>
  <si>
    <t xml:space="preserve">    Basket/Forecast</t>
  </si>
  <si>
    <t xml:space="preserve">       Variance</t>
  </si>
  <si>
    <t xml:space="preserve">         Actual</t>
  </si>
  <si>
    <t xml:space="preserve">          Event:</t>
  </si>
  <si>
    <t>FAO:</t>
  </si>
  <si>
    <t>To:</t>
  </si>
  <si>
    <t>Event Manager:</t>
  </si>
  <si>
    <t>Food Consumption</t>
  </si>
  <si>
    <t>Liquor Consumption</t>
  </si>
  <si>
    <t>Other</t>
  </si>
  <si>
    <t xml:space="preserve">Total Sales </t>
  </si>
  <si>
    <t>VAT @ 17.5 %</t>
  </si>
  <si>
    <t>Total Sales Inc VAT</t>
  </si>
  <si>
    <t>Deposit Payment:</t>
  </si>
  <si>
    <t>Net</t>
  </si>
  <si>
    <t>Gross</t>
  </si>
  <si>
    <t>Selling Price Per Unit (NET)</t>
  </si>
  <si>
    <t>Accounts Department</t>
  </si>
  <si>
    <t>ExCeL</t>
  </si>
  <si>
    <t>Royal Victoria Docks</t>
  </si>
  <si>
    <t>London  E16  1XL</t>
  </si>
  <si>
    <t xml:space="preserve"> </t>
  </si>
  <si>
    <t>Please Note:</t>
  </si>
  <si>
    <t>VAT Reg 466 4777 01</t>
  </si>
  <si>
    <t>DRINK'S:</t>
  </si>
  <si>
    <t>Client Acceptance</t>
  </si>
  <si>
    <t>This programme summarises your requirements at the above date and is subject to the Terms and Conditions previously forwarded to you.</t>
  </si>
  <si>
    <t>Additional Function Information:</t>
  </si>
  <si>
    <r>
      <t>Position</t>
    </r>
    <r>
      <rPr>
        <sz val="10"/>
        <rFont val="Bookman Old Style"/>
        <family val="1"/>
      </rPr>
      <t xml:space="preserve"> ……………………………………………………</t>
    </r>
  </si>
  <si>
    <r>
      <t>Name</t>
    </r>
    <r>
      <rPr>
        <sz val="10"/>
        <rFont val="Bookman Old Style"/>
        <family val="1"/>
      </rPr>
      <t xml:space="preserve"> ………………………………………………………………………………………………..</t>
    </r>
  </si>
  <si>
    <t>Tel:  020 7069 4100</t>
  </si>
  <si>
    <t>Fax: 020 7069 4101</t>
  </si>
  <si>
    <r>
      <t>Signature</t>
    </r>
    <r>
      <rPr>
        <sz val="10"/>
        <rFont val="Bookman Old Style"/>
        <family val="1"/>
      </rPr>
      <t xml:space="preserve"> ………………………………………………………………………………………….</t>
    </r>
  </si>
  <si>
    <r>
      <t>Date</t>
    </r>
    <r>
      <rPr>
        <sz val="10"/>
        <rFont val="Bookman Old Style"/>
        <family val="1"/>
      </rPr>
      <t xml:space="preserve"> …………………………………………………………</t>
    </r>
  </si>
  <si>
    <t>Tel: 0207 069 4100</t>
  </si>
  <si>
    <t>Fax: 0207 069 4101</t>
  </si>
  <si>
    <t>Charges not passed onto client:</t>
  </si>
  <si>
    <t>1. This figures includes charges for linen/Disposables etc</t>
  </si>
  <si>
    <t>Amount Outstanding:</t>
  </si>
  <si>
    <t>EVENT DATE</t>
  </si>
  <si>
    <t>COMPANY NAME:</t>
  </si>
  <si>
    <t>CLIENT:</t>
  </si>
  <si>
    <t>ADDRESS</t>
  </si>
  <si>
    <t>TEL.:</t>
  </si>
  <si>
    <t>FAX:</t>
  </si>
  <si>
    <t xml:space="preserve">Please find attached an invoice for 100% of the total expected value of the function.  This must be received in full prior to the function </t>
  </si>
  <si>
    <t>Event No:</t>
  </si>
  <si>
    <t>Event Date:</t>
  </si>
  <si>
    <t>P.O. NUMBER:</t>
  </si>
  <si>
    <t>Event will not be confirmed until payment of this Deposit has been received in full</t>
  </si>
  <si>
    <t xml:space="preserve">Total  </t>
  </si>
  <si>
    <t>Leith's @ ExCeL - Event Confirmation</t>
  </si>
  <si>
    <t>above being provided.  Please sign below as confirmation and acceptance of the requirements above and return to Leith's</t>
  </si>
  <si>
    <t>Leith's</t>
  </si>
  <si>
    <t>LEITH'S EM:</t>
  </si>
  <si>
    <t xml:space="preserve">      Leith's @ ExCeL - Estimated Trading Result (ETA)</t>
  </si>
  <si>
    <t>Leith's to provide:</t>
  </si>
  <si>
    <t>TOTAL SELLING PRICE ( Inc VAT )</t>
  </si>
  <si>
    <t>EBMS NO:</t>
  </si>
  <si>
    <t>EBMS No:</t>
  </si>
  <si>
    <t>Date:</t>
  </si>
  <si>
    <t>Details attached</t>
  </si>
  <si>
    <t>THIS IS NOT AN INVOICE</t>
  </si>
  <si>
    <t>All drinks charged on a Consumption basis, unless stipulated otherwise</t>
  </si>
  <si>
    <t>All necessary crockery, cutlery and glassware etc.</t>
  </si>
  <si>
    <t xml:space="preserve">Leith’s Catering Contract and Deposit Schedule </t>
  </si>
  <si>
    <t>To confirm your booking please sign and return a copy of the Contract to your Leith’s Account Manager, by the date outlined below.</t>
  </si>
  <si>
    <t xml:space="preserve">Event Manager: </t>
  </si>
  <si>
    <t>Telephone:</t>
  </si>
  <si>
    <t>E-mail:</t>
  </si>
  <si>
    <t>Due Date:</t>
  </si>
  <si>
    <t>Client Name:</t>
  </si>
  <si>
    <t>Company:</t>
  </si>
  <si>
    <t>Invoice Address:</t>
  </si>
  <si>
    <t>Fax:</t>
  </si>
  <si>
    <t>Event Name:</t>
  </si>
  <si>
    <t>Arrival Date:</t>
  </si>
  <si>
    <t>Departure Date:</t>
  </si>
  <si>
    <t>Catering Area/Room(s):</t>
  </si>
  <si>
    <t>Number of days:</t>
  </si>
  <si>
    <t>Guaranteed Minimum No’s:</t>
  </si>
  <si>
    <t>Expected Numbers:</t>
  </si>
  <si>
    <t>Catering Spend (ex VAT):</t>
  </si>
  <si>
    <t>Food Consumption:</t>
  </si>
  <si>
    <t>Liquor Consumption:</t>
  </si>
  <si>
    <t>Other:</t>
  </si>
  <si>
    <t>Total</t>
  </si>
  <si>
    <t xml:space="preserve">This contract must be signed and retuned by the customer on or before (5 days from date of letter) in order to guarantee your catering requirements. </t>
  </si>
  <si>
    <t>Failure to produce a signed copy on or before this date will result in the provisional catering requirement being cancelled or released without notification to the customer.</t>
  </si>
  <si>
    <t>Your Account Manager will contact you nearer the time of your event to clarify the final details.</t>
  </si>
  <si>
    <t xml:space="preserve">Mastercard </t>
  </si>
  <si>
    <t>Amex</t>
  </si>
  <si>
    <t>Visa</t>
  </si>
  <si>
    <t>Switch</t>
  </si>
  <si>
    <t>Enclosed also is a copy of our Terms &amp; Conditions to which all quotations, estimates and agreements are subject to.</t>
  </si>
  <si>
    <t>Credit Card Number:</t>
  </si>
  <si>
    <t>3 Digit Security Code:</t>
  </si>
  <si>
    <t>Expiry Date :</t>
  </si>
  <si>
    <t>Name :</t>
  </si>
  <si>
    <t>Address:</t>
  </si>
  <si>
    <t>Signature:</t>
  </si>
  <si>
    <t xml:space="preserve">Dear </t>
  </si>
  <si>
    <r>
      <t xml:space="preserve">I have great pleasure in introducing Leith’s as the nominated sole caterer at ExCeL London who will be catering for your event during your visit. I am also pleased to inform you that I will be your dedicated </t>
    </r>
    <r>
      <rPr>
        <b/>
        <sz val="11"/>
        <rFont val="Garamond"/>
        <family val="1"/>
      </rPr>
      <t>Account Manager</t>
    </r>
    <r>
      <rPr>
        <sz val="11"/>
        <rFont val="Garamond"/>
        <family val="1"/>
      </rPr>
      <t xml:space="preserve"> during your event and will be on hand to assist or indeed answer any questions you may have. I can be contacted direct as follows – </t>
    </r>
  </si>
  <si>
    <t>Name:</t>
  </si>
  <si>
    <t>I will also be working with you over the coming weeks to discuss and finalise your event requirements in finer detail.</t>
  </si>
  <si>
    <t xml:space="preserve">Finally, we look forward to catering for your event and indeed giving you and your guests the opportunity to experience some of the fine dining available only with Leith’s. </t>
  </si>
  <si>
    <t xml:space="preserve">Yours sincerely </t>
  </si>
  <si>
    <t>Leith’s – ExCeL</t>
  </si>
  <si>
    <t>Total sales including vat</t>
  </si>
  <si>
    <t>Deposit Payment Due:</t>
  </si>
  <si>
    <t>Event Manager</t>
  </si>
  <si>
    <t>E-Mail</t>
  </si>
  <si>
    <t>Phone Number</t>
  </si>
  <si>
    <t>Staffing</t>
  </si>
  <si>
    <t>Service / Corkage:</t>
  </si>
  <si>
    <t>Event Details</t>
  </si>
  <si>
    <t>Service / Corkage</t>
  </si>
  <si>
    <t>STAFFING CHARGE</t>
  </si>
  <si>
    <t xml:space="preserve">Categories </t>
  </si>
  <si>
    <t>T/C/B</t>
  </si>
  <si>
    <t>T/C/Pastries</t>
  </si>
  <si>
    <t>DDR</t>
  </si>
  <si>
    <t>DDR &amp; Reception</t>
  </si>
  <si>
    <t>All Day Refreshments</t>
  </si>
  <si>
    <t>Lunch &amp; All Day Refreshments</t>
  </si>
  <si>
    <t>Lunch - Working</t>
  </si>
  <si>
    <t>Lunch - Working &amp; 3 x T/C/B</t>
  </si>
  <si>
    <t>Lunch – Working &amp; All Day Refreshments</t>
  </si>
  <si>
    <t>Lunch - Sandwich</t>
  </si>
  <si>
    <t>Lunch - Sandwich &amp; 3 x T/C/B</t>
  </si>
  <si>
    <t>Lunch – Sandwich &amp; All Day Refreshments</t>
  </si>
  <si>
    <t>Lunch – Finger Food</t>
  </si>
  <si>
    <t>Lunch – Canapés</t>
  </si>
  <si>
    <t>Lunch – Bowl Food</t>
  </si>
  <si>
    <t>Lunch – Fork Buffet</t>
  </si>
  <si>
    <t>Lunch – Fork Buffet &amp; 3 x T/C/B</t>
  </si>
  <si>
    <t>Reception – Drinks &amp; N/O/C</t>
  </si>
  <si>
    <t>Reception – Canapé</t>
  </si>
  <si>
    <t>Reception – Bowl Food</t>
  </si>
  <si>
    <t>Dinner w Reception</t>
  </si>
  <si>
    <t>Dinner – Fork Buffet w Reception</t>
  </si>
  <si>
    <t>Dinner – Gala w Reception</t>
  </si>
  <si>
    <t>Organisers - Office</t>
  </si>
  <si>
    <t>Hire - Coffee Machine</t>
  </si>
  <si>
    <t>Hire - Water Butt</t>
  </si>
  <si>
    <t xml:space="preserve">Hire - Linen </t>
  </si>
  <si>
    <t>Hire – Equipment</t>
  </si>
  <si>
    <t>Hire – Kitchen</t>
  </si>
  <si>
    <t xml:space="preserve">Hire – All </t>
  </si>
  <si>
    <t>Crew Catering, with Chef</t>
  </si>
  <si>
    <t xml:space="preserve">Crew Catering </t>
  </si>
  <si>
    <t>Crew Catering, late finish</t>
  </si>
  <si>
    <t>Stand Delivery</t>
  </si>
  <si>
    <t>Stand Hospitality</t>
  </si>
  <si>
    <t>Event Number:</t>
  </si>
  <si>
    <t>Company Name:</t>
  </si>
  <si>
    <t>Company Address:</t>
  </si>
  <si>
    <t>Date of Event:</t>
  </si>
  <si>
    <t>Duration of Event:</t>
  </si>
  <si>
    <t>Location of Event:</t>
  </si>
  <si>
    <t xml:space="preserve">above being provided.  Please sign below as confirmation and acceptance of the requirements detailed in the forward event schedule </t>
  </si>
  <si>
    <t xml:space="preserve">and return to your Leith's Events Manager. You may sign each individual event schedule should you wish, however signing and returning this </t>
  </si>
  <si>
    <t>form will be taken as overall agreement to the provision of Leith's services.</t>
  </si>
  <si>
    <r>
      <t xml:space="preserve">Please note that final catering numbers must be confirmed by 10am five working days prior to the event date. </t>
    </r>
    <r>
      <rPr>
        <b/>
        <sz val="11"/>
        <rFont val="Garamond"/>
        <family val="1"/>
      </rPr>
      <t>A credit card is also required to accommodate any additional expenditure or consumption during your event (details attached).</t>
    </r>
  </si>
  <si>
    <t>Please note that any transaction exceeding £10,000 will be subject to a 3% surcharge</t>
  </si>
  <si>
    <t xml:space="preserve">Please note that your catering requirements as outlined in this contract will NOT be confirmed until the signed contract have been returned and the deposit received in full. </t>
  </si>
  <si>
    <t>ExCeL London 2008</t>
  </si>
  <si>
    <t>Client to sign that he/she agrees to the above terms:</t>
  </si>
  <si>
    <r>
      <t>Credit Card Details</t>
    </r>
    <r>
      <rPr>
        <b/>
        <sz val="11"/>
        <rFont val="Garamond"/>
        <family val="1"/>
      </rPr>
      <t>:</t>
    </r>
  </si>
  <si>
    <r>
      <t xml:space="preserve">In the meantime, please find enclosed a copy of your Catering Contract Terms &amp; Conditions, including our Menus and Wine lists for your perusal. Your contract with Leith’s confirms the minimum catering spend based on the agreed catering, with which your Room Hire Agreement has been based with the venue. </t>
    </r>
    <r>
      <rPr>
        <b/>
        <sz val="11"/>
        <rFont val="Garamond"/>
        <family val="1"/>
      </rPr>
      <t>I would appreciate if you would take the time to check the details of your contract, signing and returning it to me within 14 days of the date of this letter. The full Deposit should also be returned along with this signed contract.</t>
    </r>
  </si>
  <si>
    <t>Drinks Consumption</t>
  </si>
  <si>
    <t>VAT@ 15%</t>
  </si>
  <si>
    <t>Corkage/Delivery Charge</t>
  </si>
  <si>
    <t>Other Income Costs (Set Up/Equipment etc)</t>
  </si>
  <si>
    <t>EVENT TIME'S:</t>
  </si>
  <si>
    <t>ACCESS AND SET UP TIME'S:</t>
  </si>
  <si>
    <t>Furniture and Linen:</t>
  </si>
  <si>
    <t>DELIVERY/SERVICE CHARGE</t>
  </si>
  <si>
    <t>United Arab Emirates</t>
  </si>
  <si>
    <t>UAE Dh</t>
  </si>
  <si>
    <t>Tel: +971 2 406 4210</t>
  </si>
  <si>
    <t>Fax: +971 2 449 6214</t>
  </si>
  <si>
    <t xml:space="preserve">Abu Dhabi </t>
  </si>
  <si>
    <t>ADNH Compass ME LLC - ADNEC Catering</t>
  </si>
  <si>
    <t>MasterCard</t>
  </si>
  <si>
    <t>Order made by:</t>
  </si>
  <si>
    <t>Name on Card:</t>
  </si>
  <si>
    <t>Card Number:</t>
  </si>
  <si>
    <t>Expiry Date:</t>
  </si>
  <si>
    <t>(last 3 digits 
on back of card)</t>
  </si>
  <si>
    <t>Adelaida Stolz</t>
  </si>
  <si>
    <t>Commercial Manager</t>
  </si>
  <si>
    <t>Joul Hanonik</t>
  </si>
  <si>
    <t>Jennifer Maaytah</t>
  </si>
  <si>
    <t xml:space="preserve">Phone Number </t>
  </si>
  <si>
    <t>joul.hanonik@adnec.ae</t>
  </si>
  <si>
    <t>Melissa Kronemberg</t>
  </si>
  <si>
    <t>Darren Brown</t>
  </si>
  <si>
    <t>Linda Burford</t>
  </si>
  <si>
    <t xml:space="preserve">linda.burford@adnec.ae </t>
  </si>
  <si>
    <t>Abdulla Al Murar</t>
  </si>
  <si>
    <t>050-8224911</t>
  </si>
  <si>
    <t>Organizers - Office</t>
  </si>
  <si>
    <t xml:space="preserve">Proforma Invoice </t>
  </si>
  <si>
    <t>Grand Total</t>
  </si>
  <si>
    <t>Catering Event Manager:</t>
  </si>
  <si>
    <t xml:space="preserve">Amex </t>
  </si>
  <si>
    <t xml:space="preserve">US $ </t>
  </si>
  <si>
    <t xml:space="preserve">UAE Dh </t>
  </si>
  <si>
    <t>Unit</t>
  </si>
  <si>
    <t>Disposable Items</t>
  </si>
  <si>
    <t>Cups</t>
  </si>
  <si>
    <t>Glasses</t>
  </si>
  <si>
    <t>Forks</t>
  </si>
  <si>
    <t>Knives</t>
  </si>
  <si>
    <t>China Package</t>
  </si>
  <si>
    <t>Water Cooler Refills</t>
  </si>
  <si>
    <t>Email :</t>
  </si>
  <si>
    <t>Prepared By:</t>
  </si>
  <si>
    <t>Rowena Ignacio</t>
  </si>
  <si>
    <t>marry.ann@adnhcompassme.com</t>
  </si>
  <si>
    <t>rowena@adnhcompassme.com</t>
  </si>
  <si>
    <t>050- 8232607</t>
  </si>
  <si>
    <t>050- 8199075</t>
  </si>
  <si>
    <t>Contact Details</t>
  </si>
  <si>
    <t>Prepared by:</t>
  </si>
  <si>
    <t>Invoicing Address:</t>
  </si>
  <si>
    <t>Hall &amp; Stand No:</t>
  </si>
  <si>
    <t>Catering Manager:</t>
  </si>
  <si>
    <t>E-Mail:</t>
  </si>
  <si>
    <t>Phone No:</t>
  </si>
  <si>
    <t>Type of Function:</t>
  </si>
  <si>
    <t>Event Timings:</t>
  </si>
  <si>
    <t>Event Order No:</t>
  </si>
  <si>
    <r>
      <t>Name:</t>
    </r>
    <r>
      <rPr>
        <sz val="10"/>
        <rFont val="Arial Unicode MS"/>
        <family val="2"/>
      </rPr>
      <t>………………………………………………………………………………………………..</t>
    </r>
  </si>
  <si>
    <r>
      <t>Signature</t>
    </r>
    <r>
      <rPr>
        <sz val="10"/>
        <rFont val="Arial Unicode MS"/>
        <family val="2"/>
      </rPr>
      <t xml:space="preserve"> : ………………………………………………………………………………………….</t>
    </r>
  </si>
  <si>
    <t>Mary Ann Magpantay</t>
  </si>
  <si>
    <t xml:space="preserve">                                                     </t>
  </si>
  <si>
    <t xml:space="preserve"> ● Order confirmation will be issued on receipt of payment</t>
  </si>
  <si>
    <t xml:space="preserve"> ● Payment can be made by cheque, transfer or credit card</t>
  </si>
  <si>
    <t xml:space="preserve">                                                        </t>
  </si>
  <si>
    <t xml:space="preserve"> ● ADNH Compass operate the catering contract for and on behalf of ADNEC</t>
  </si>
  <si>
    <t>Note:</t>
  </si>
  <si>
    <r>
      <rPr>
        <b/>
        <sz val="9"/>
        <rFont val="Arial Unicode MS"/>
        <family val="2"/>
      </rPr>
      <t>Payable to:</t>
    </r>
    <r>
      <rPr>
        <sz val="9"/>
        <rFont val="Arial Unicode MS"/>
        <family val="2"/>
      </rPr>
      <t xml:space="preserve"> ADNH Compass ME LLC - ADNEC Catering</t>
    </r>
  </si>
  <si>
    <r>
      <rPr>
        <b/>
        <sz val="9"/>
        <rFont val="Arial Unicode MS"/>
        <family val="2"/>
      </rPr>
      <t xml:space="preserve">Acc. No: </t>
    </r>
    <r>
      <rPr>
        <sz val="9"/>
        <rFont val="Arial Unicode MS"/>
        <family val="2"/>
      </rPr>
      <t xml:space="preserve"> 6504062757</t>
    </r>
  </si>
  <si>
    <r>
      <rPr>
        <b/>
        <sz val="9"/>
        <rFont val="Arial Unicode MS"/>
        <family val="2"/>
      </rPr>
      <t xml:space="preserve">Swift Code: </t>
    </r>
    <r>
      <rPr>
        <sz val="9"/>
        <rFont val="Arial Unicode MS"/>
        <family val="2"/>
      </rPr>
      <t>UNBEAEAA</t>
    </r>
  </si>
  <si>
    <r>
      <rPr>
        <b/>
        <sz val="9"/>
        <rFont val="Arial Unicode MS"/>
        <family val="2"/>
      </rPr>
      <t xml:space="preserve">Bank: </t>
    </r>
    <r>
      <rPr>
        <sz val="9"/>
        <rFont val="Arial Unicode MS"/>
        <family val="2"/>
      </rPr>
      <t>Union National Bank - Corporate Division, Abu Dhabi</t>
    </r>
  </si>
  <si>
    <t>Card Type  (Please Highlight):</t>
  </si>
  <si>
    <t>___________</t>
  </si>
  <si>
    <t>Signature: __________________</t>
  </si>
  <si>
    <t xml:space="preserve">Credit Card Billiing Address: </t>
  </si>
  <si>
    <t>Amount: ___________</t>
  </si>
  <si>
    <t>Hall &amp; Stand Number:</t>
  </si>
  <si>
    <t>Time:</t>
  </si>
  <si>
    <t>Planning  Manager</t>
  </si>
  <si>
    <t>Sue Worth</t>
  </si>
  <si>
    <t>sue.worth@adnec.ae</t>
  </si>
  <si>
    <t>darren.brown@adnec.ae</t>
  </si>
  <si>
    <t>Arda Maksodian</t>
  </si>
  <si>
    <t>arda.maksodian@adnec.ae</t>
  </si>
  <si>
    <t>abdulla.almurar@adnec.ae</t>
  </si>
  <si>
    <t>jennifer.maaytah@adnec.ae</t>
  </si>
  <si>
    <t>melissa.kronemberg@adnec.ae</t>
  </si>
  <si>
    <t>Please indicate preferred choice of Currency for invoice purposes:</t>
  </si>
  <si>
    <t>Payment by Cash:</t>
  </si>
  <si>
    <t>Payment by Cheque:</t>
  </si>
  <si>
    <t>Payment by Bank Transfer:</t>
  </si>
  <si>
    <t>Payment by Credit Card:</t>
  </si>
  <si>
    <t>Security Code:</t>
  </si>
  <si>
    <t>Rocelyn Dionaire</t>
  </si>
  <si>
    <t>rocelyn.dionaire@adnhcompassme.com</t>
  </si>
  <si>
    <t>1kg</t>
  </si>
  <si>
    <t>per set / event</t>
  </si>
  <si>
    <t>Contact Number:</t>
  </si>
  <si>
    <t>Contact No:</t>
  </si>
  <si>
    <t>adelaida.stolz@adnec.ae</t>
  </si>
  <si>
    <t>Zahara Kurji</t>
  </si>
  <si>
    <t>zahara.kurji@adnec.ae</t>
  </si>
  <si>
    <t>Caroline Walsh</t>
  </si>
  <si>
    <t>caroline.walsh@adnec.ae</t>
  </si>
  <si>
    <t>alya.almarzouqi@adnec.ae</t>
  </si>
  <si>
    <t>Alya Al Marzouqi</t>
  </si>
  <si>
    <t>carla.pleasance@adnec.ae</t>
  </si>
  <si>
    <t>Event Planner:</t>
  </si>
  <si>
    <t>Protocol Officer</t>
  </si>
  <si>
    <t>Abdulrahman Al Mazrouie</t>
  </si>
  <si>
    <t>abdulrahman.almazrouei@adnec.ae</t>
  </si>
  <si>
    <t>Saif Al Rashedi</t>
  </si>
  <si>
    <t>saif.alrashedi@adnec.ae</t>
  </si>
  <si>
    <t>Ali Al Muhairy</t>
  </si>
  <si>
    <t>ali.almuhairy@adnec.ae</t>
  </si>
  <si>
    <t>Mona Al Bejairmi</t>
  </si>
  <si>
    <t>mona.albejairmi@adnec.ae</t>
  </si>
  <si>
    <t>Amna Al Kaabi</t>
  </si>
  <si>
    <t>amna.alkaabi@adnec.ae</t>
  </si>
  <si>
    <t>Nasma Al Fahim</t>
  </si>
  <si>
    <t>nasma.alfahim@adnec.ae</t>
  </si>
  <si>
    <t>050- 3233361</t>
  </si>
  <si>
    <t>050- 6155655</t>
  </si>
  <si>
    <t>050- 4945345</t>
  </si>
  <si>
    <t>050-1576603</t>
  </si>
  <si>
    <t>02- 406 3593</t>
  </si>
  <si>
    <t>050- 6911537</t>
  </si>
  <si>
    <t>050- 3968220</t>
  </si>
  <si>
    <t>050- 6666715</t>
  </si>
  <si>
    <t>050- 4999677</t>
  </si>
  <si>
    <t>050- 8203214</t>
  </si>
  <si>
    <t>050- 8125432</t>
  </si>
  <si>
    <t>050- 8118783</t>
  </si>
  <si>
    <t>050- 6373272</t>
  </si>
  <si>
    <t>050- 8118784</t>
  </si>
  <si>
    <r>
      <t>IBAN:</t>
    </r>
    <r>
      <rPr>
        <sz val="9"/>
        <rFont val="Arial Unicode MS"/>
        <family val="2"/>
      </rPr>
      <t xml:space="preserve">  AE030450000006504062757</t>
    </r>
  </si>
  <si>
    <t>Karla Pleasance</t>
  </si>
  <si>
    <t>Please attached a bank transfer transaction receipt</t>
  </si>
  <si>
    <r>
      <rPr>
        <sz val="10"/>
        <rFont val="Arial"/>
        <family val="2"/>
      </rPr>
      <t>● 100% deposit of your estimated catering amount is required prior to the Exhibition</t>
    </r>
  </si>
  <si>
    <t>PO Box 95204</t>
  </si>
  <si>
    <r>
      <rPr>
        <b/>
        <sz val="9"/>
        <rFont val="Arial Unicode MS"/>
        <family val="2"/>
      </rPr>
      <t>Mail to:</t>
    </r>
    <r>
      <rPr>
        <sz val="9"/>
        <rFont val="Arial Unicode MS"/>
        <family val="2"/>
      </rPr>
      <t xml:space="preserve"> PO Box 95204, Abu Dhabi, United Arab Emirates</t>
    </r>
  </si>
  <si>
    <t>Hot Beverages</t>
  </si>
  <si>
    <r>
      <t>NOTE:</t>
    </r>
    <r>
      <rPr>
        <b/>
        <sz val="11"/>
        <rFont val="Arial Unicode MS"/>
        <family val="2"/>
      </rPr>
      <t xml:space="preserve"> Disposable items (plates, cups, glasses, teaspoons, forks, knives &amp; napkins) are supplied according to the ordered items.</t>
    </r>
  </si>
  <si>
    <t xml:space="preserve"> Please sign below as confirmation and acceptance of the abovementioned terms &amp; conditions.</t>
  </si>
  <si>
    <t>ADNH Compass ME LLC  - ADNEC Catering</t>
  </si>
  <si>
    <r>
      <t xml:space="preserve"> ● Payment to </t>
    </r>
    <r>
      <rPr>
        <b/>
        <sz val="11"/>
        <color indexed="16"/>
        <rFont val="Arial Unicode MS"/>
        <family val="2"/>
      </rPr>
      <t>ADNH Compass ME LLC  - ADNEC Catering</t>
    </r>
  </si>
  <si>
    <t xml:space="preserve"> Please sign below as confirmation and acceptance of the catering charges above and return to hospitality by ADNEC </t>
  </si>
  <si>
    <t>055 5407314</t>
  </si>
  <si>
    <t>Sander Ackermans</t>
  </si>
  <si>
    <t>sander.ackermans@adnhcompassme.com</t>
  </si>
  <si>
    <t>+971 506148445</t>
  </si>
  <si>
    <t>ADIPEC 2013</t>
  </si>
  <si>
    <t>10th - 13th November 2013</t>
  </si>
  <si>
    <t>1000 - 1800 hours</t>
  </si>
  <si>
    <t xml:space="preserve">                       </t>
  </si>
  <si>
    <t xml:space="preserve">Catering Event Manager:       </t>
  </si>
  <si>
    <t>NOTE: Disposable items (plates, cups, glasses, teaspoons, forks, knives &amp; napkins) are supplied according to the ordered items.</t>
  </si>
  <si>
    <t xml:space="preserve">Full Case </t>
  </si>
  <si>
    <t>TOTAL:</t>
  </si>
  <si>
    <t>20pcs</t>
  </si>
  <si>
    <t>30pcs</t>
  </si>
  <si>
    <t>1.5kg</t>
  </si>
  <si>
    <t>Plates</t>
  </si>
  <si>
    <t>DRINKS</t>
  </si>
  <si>
    <t xml:space="preserve">1000 ml </t>
  </si>
  <si>
    <t>Set of 5</t>
  </si>
  <si>
    <t>Water Cooler including 2 cartridges and 100 cups (requires 13amp socket)</t>
  </si>
  <si>
    <t>3. All food &amp; beverage services ordered must be paid in full prior to the service commencing or a local purchase order number must be provided. No order will be considered confirmed until prepayment is received.</t>
  </si>
  <si>
    <t>This function sheet summarizes your requirements</t>
  </si>
  <si>
    <t>Telephone number………………………………………………...</t>
  </si>
  <si>
    <t>Email address………………………………………………………</t>
  </si>
  <si>
    <t>Company……………………………………………………………</t>
  </si>
  <si>
    <t>Date………………………………………………………………….</t>
  </si>
  <si>
    <t>Signature…………………………………………………………….</t>
  </si>
  <si>
    <t>Name………………………………………………………………….</t>
  </si>
  <si>
    <t xml:space="preserve">Stand Catering Order Form </t>
  </si>
  <si>
    <t>Tel: +971 2 406 3777</t>
  </si>
  <si>
    <t>Miscellaneous</t>
  </si>
  <si>
    <t xml:space="preserve">Standard Price Per Unit AED </t>
  </si>
  <si>
    <t>2. Disposable service ware is used. Chinaware &amp; cutlery are available on request at additional charges.</t>
  </si>
  <si>
    <t>5. All replenishment orders during the show must be guaranteed by the stand holder’s signature and credit card number; any balance of charges due will be billed to the credit card unless payment is received by alternative method before the end of the show.</t>
  </si>
  <si>
    <t>6. All Consumables offered are subject to availability</t>
  </si>
  <si>
    <t>7. Please note that according to local regulation it is illegal to serve alcoholic beverages at the exhibition stands in the Venue. However alcoholic beverages may be available at locations inside the hall. Such beverages must be consumed at the point of purchase.</t>
  </si>
  <si>
    <t>TRN no: 100305367300003</t>
  </si>
  <si>
    <t>5kg</t>
  </si>
  <si>
    <t>6 Coke / 6 Diet Coke / 6 Sprite / 6 Fanta</t>
  </si>
  <si>
    <t xml:space="preserve">Ice 5kg </t>
  </si>
  <si>
    <t>1 x 25</t>
  </si>
  <si>
    <t>1 x 100</t>
  </si>
  <si>
    <t>1 x10</t>
  </si>
  <si>
    <t xml:space="preserve">1 x 15 </t>
  </si>
  <si>
    <t xml:space="preserve">1 x 5kg </t>
  </si>
  <si>
    <t xml:space="preserve">1 x 24 </t>
  </si>
  <si>
    <t xml:space="preserve">1 litre </t>
  </si>
  <si>
    <t xml:space="preserve">1 x 12 </t>
  </si>
  <si>
    <t>1 x 24</t>
  </si>
  <si>
    <t xml:space="preserve">2 litre </t>
  </si>
  <si>
    <t>1 x 8 hour</t>
  </si>
  <si>
    <t>400 gms</t>
  </si>
  <si>
    <t>1.5 litre</t>
  </si>
  <si>
    <t xml:space="preserve"> 5 gallon</t>
  </si>
  <si>
    <t>Per event</t>
  </si>
  <si>
    <t xml:space="preserve">1 x 8 hours </t>
  </si>
  <si>
    <t>500gms</t>
  </si>
  <si>
    <t>Ea</t>
  </si>
  <si>
    <r>
      <rPr>
        <b/>
        <sz val="12"/>
        <rFont val="Calibri"/>
        <family val="2"/>
        <scheme val="minor"/>
      </rPr>
      <t>Big Espresso Machine</t>
    </r>
    <r>
      <rPr>
        <sz val="12"/>
        <rFont val="Calibri"/>
        <family val="2"/>
        <scheme val="minor"/>
      </rPr>
      <t xml:space="preserve">                                                                                                             
Including 200 capsules, disposable cups, condiments, UHT Milk</t>
    </r>
  </si>
  <si>
    <t>Service Staff - per staff member 1 staff per 8 hours</t>
  </si>
  <si>
    <t>Tracking 
Code</t>
  </si>
  <si>
    <t>SC1</t>
  </si>
  <si>
    <t>SC2</t>
  </si>
  <si>
    <t>SC3</t>
  </si>
  <si>
    <t>SC4</t>
  </si>
  <si>
    <t>SC5</t>
  </si>
  <si>
    <t>SC6</t>
  </si>
  <si>
    <t>SC7</t>
  </si>
  <si>
    <t>SC8</t>
  </si>
  <si>
    <t>SC9</t>
  </si>
  <si>
    <t>SC10</t>
  </si>
  <si>
    <t>SC11</t>
  </si>
  <si>
    <t>SC 12</t>
  </si>
  <si>
    <t>SC 13</t>
  </si>
  <si>
    <t>SC 14</t>
  </si>
  <si>
    <t>SC 15</t>
  </si>
  <si>
    <t>SC16</t>
  </si>
  <si>
    <t>SC17</t>
  </si>
  <si>
    <t>SC18</t>
  </si>
  <si>
    <t>SC19</t>
  </si>
  <si>
    <t>SC20</t>
  </si>
  <si>
    <t>SC21</t>
  </si>
  <si>
    <t>SC22</t>
  </si>
  <si>
    <t>SC23</t>
  </si>
  <si>
    <t>SC24</t>
  </si>
  <si>
    <t>SC25</t>
  </si>
  <si>
    <t>SC26</t>
  </si>
  <si>
    <t>SC27</t>
  </si>
  <si>
    <t>SC28</t>
  </si>
  <si>
    <t>SC29</t>
  </si>
  <si>
    <t>SC30</t>
  </si>
  <si>
    <t>SC31</t>
  </si>
  <si>
    <t>SC32</t>
  </si>
  <si>
    <t>SC33</t>
  </si>
  <si>
    <t>SC34</t>
  </si>
  <si>
    <t>SC35</t>
  </si>
  <si>
    <t>SC36</t>
  </si>
  <si>
    <t>SC37</t>
  </si>
  <si>
    <t>SC38</t>
  </si>
  <si>
    <t>SC39</t>
  </si>
  <si>
    <t>SC40</t>
  </si>
  <si>
    <t>SC41</t>
  </si>
  <si>
    <t>SC42</t>
  </si>
  <si>
    <t>SC43</t>
  </si>
  <si>
    <t>SC44</t>
  </si>
  <si>
    <t>SC45</t>
  </si>
  <si>
    <t>SC46</t>
  </si>
  <si>
    <t>SC47</t>
  </si>
  <si>
    <t>SC48</t>
  </si>
  <si>
    <t>SC49</t>
  </si>
  <si>
    <t>SC50</t>
  </si>
  <si>
    <t>SC51</t>
  </si>
  <si>
    <t>SC52</t>
  </si>
  <si>
    <t>SC53</t>
  </si>
  <si>
    <t>SC54</t>
  </si>
  <si>
    <t>SC55</t>
  </si>
  <si>
    <t>SC56</t>
  </si>
  <si>
    <t>SC57</t>
  </si>
  <si>
    <t>SC58</t>
  </si>
  <si>
    <t>SC59</t>
  </si>
  <si>
    <t>SC60</t>
  </si>
  <si>
    <t>SC61</t>
  </si>
  <si>
    <t>SC62</t>
  </si>
  <si>
    <t>SC63</t>
  </si>
  <si>
    <t>SC64</t>
  </si>
  <si>
    <t>SC65</t>
  </si>
  <si>
    <t>SC66</t>
  </si>
  <si>
    <t>SC67</t>
  </si>
  <si>
    <t>SC68</t>
  </si>
  <si>
    <t>SC69</t>
  </si>
  <si>
    <t>SC70</t>
  </si>
  <si>
    <t>SC71</t>
  </si>
  <si>
    <t>SC72</t>
  </si>
  <si>
    <t>4. Cancellations must be made 7 days in advance. Any cancellations made within 7 days are subject to a cancellation fee up to the full price of the items ordered.</t>
  </si>
  <si>
    <r>
      <t>Fish=</t>
    </r>
    <r>
      <rPr>
        <b/>
        <sz val="11"/>
        <color rgb="FF0D0D0D"/>
        <rFont val="Calibri Light"/>
        <family val="2"/>
      </rPr>
      <t>FI</t>
    </r>
    <r>
      <rPr>
        <sz val="11"/>
        <color rgb="FF366092"/>
        <rFont val="Calibri Light"/>
        <family val="2"/>
      </rPr>
      <t xml:space="preserve"> Eggs=</t>
    </r>
    <r>
      <rPr>
        <b/>
        <sz val="11"/>
        <color rgb="FF0D0D0D"/>
        <rFont val="Calibri Light"/>
        <family val="2"/>
      </rPr>
      <t>EG</t>
    </r>
    <r>
      <rPr>
        <sz val="11"/>
        <color rgb="FF366092"/>
        <rFont val="Calibri Light"/>
        <family val="2"/>
      </rPr>
      <t xml:space="preserve"> Milk=</t>
    </r>
    <r>
      <rPr>
        <b/>
        <sz val="11"/>
        <color rgb="FF0D0D0D"/>
        <rFont val="Calibri Light"/>
        <family val="2"/>
      </rPr>
      <t xml:space="preserve">MI </t>
    </r>
    <r>
      <rPr>
        <sz val="11"/>
        <color rgb="FF366092"/>
        <rFont val="Calibri Light"/>
        <family val="2"/>
      </rPr>
      <t>Lupin=</t>
    </r>
    <r>
      <rPr>
        <b/>
        <sz val="11"/>
        <color rgb="FF0D0D0D"/>
        <rFont val="Calibri Light"/>
        <family val="2"/>
      </rPr>
      <t>LU</t>
    </r>
    <r>
      <rPr>
        <sz val="11"/>
        <color rgb="FF366092"/>
        <rFont val="Calibri Light"/>
        <family val="2"/>
      </rPr>
      <t xml:space="preserve"> Soya =</t>
    </r>
    <r>
      <rPr>
        <b/>
        <sz val="11"/>
        <color rgb="FF0D0D0D"/>
        <rFont val="Calibri Light"/>
        <family val="2"/>
      </rPr>
      <t>SOY</t>
    </r>
    <r>
      <rPr>
        <sz val="11"/>
        <color rgb="FF366092"/>
        <rFont val="Calibri Light"/>
        <family val="2"/>
      </rPr>
      <t xml:space="preserve"> Celery =</t>
    </r>
    <r>
      <rPr>
        <b/>
        <sz val="11"/>
        <color rgb="FF0D0D0D"/>
        <rFont val="Calibri Light"/>
        <family val="2"/>
      </rPr>
      <t>CE</t>
    </r>
    <r>
      <rPr>
        <sz val="11"/>
        <color rgb="FF0D0D0D"/>
        <rFont val="Calibri Light"/>
        <family val="2"/>
      </rPr>
      <t xml:space="preserve"> </t>
    </r>
    <r>
      <rPr>
        <sz val="11"/>
        <color rgb="FF366092"/>
        <rFont val="Calibri Light"/>
        <family val="2"/>
      </rPr>
      <t>Sesame=</t>
    </r>
    <r>
      <rPr>
        <b/>
        <sz val="11"/>
        <color rgb="FF0D0D0D"/>
        <rFont val="Calibri Light"/>
        <family val="2"/>
      </rPr>
      <t>SE</t>
    </r>
    <r>
      <rPr>
        <sz val="11"/>
        <color rgb="FF366092"/>
        <rFont val="Calibri Light"/>
        <family val="2"/>
      </rPr>
      <t xml:space="preserve"> Peanuts=</t>
    </r>
    <r>
      <rPr>
        <b/>
        <sz val="11"/>
        <color rgb="FF0D0D0D"/>
        <rFont val="Calibri Light"/>
        <family val="2"/>
      </rPr>
      <t>PN</t>
    </r>
    <r>
      <rPr>
        <sz val="11"/>
        <color rgb="FF366092"/>
        <rFont val="Calibri Light"/>
        <family val="2"/>
      </rPr>
      <t xml:space="preserve"> Mustard=</t>
    </r>
    <r>
      <rPr>
        <b/>
        <sz val="11"/>
        <color rgb="FF0D0D0D"/>
        <rFont val="Calibri Light"/>
        <family val="2"/>
      </rPr>
      <t>MU</t>
    </r>
    <r>
      <rPr>
        <sz val="11"/>
        <color rgb="FF366092"/>
        <rFont val="Calibri Light"/>
        <family val="2"/>
      </rPr>
      <t xml:space="preserve"> Crustaceans=</t>
    </r>
    <r>
      <rPr>
        <b/>
        <sz val="11"/>
        <color rgb="FF0D0D0D"/>
        <rFont val="Calibri Light"/>
        <family val="2"/>
      </rPr>
      <t>CR</t>
    </r>
  </si>
  <si>
    <r>
      <t>Sulphur dioxide=</t>
    </r>
    <r>
      <rPr>
        <b/>
        <sz val="11"/>
        <color rgb="FF0D0D0D"/>
        <rFont val="Calibri Light"/>
        <family val="2"/>
      </rPr>
      <t>SO2</t>
    </r>
    <r>
      <rPr>
        <sz val="11"/>
        <color rgb="FF366092"/>
        <rFont val="Calibri Light"/>
        <family val="2"/>
      </rPr>
      <t xml:space="preserve"> Gluten containing cereals=</t>
    </r>
    <r>
      <rPr>
        <b/>
        <sz val="11"/>
        <color rgb="FF0D0D0D"/>
        <rFont val="Calibri Light"/>
        <family val="2"/>
      </rPr>
      <t>GL</t>
    </r>
    <r>
      <rPr>
        <sz val="11"/>
        <color rgb="FF366092"/>
        <rFont val="Calibri Light"/>
        <family val="2"/>
      </rPr>
      <t xml:space="preserve"> Tree Nuts (such as walnut, hazelnut, almond etc.) =</t>
    </r>
    <r>
      <rPr>
        <b/>
        <sz val="11"/>
        <color rgb="FF0D0D0D"/>
        <rFont val="Calibri Light"/>
        <family val="2"/>
      </rPr>
      <t xml:space="preserve">TN </t>
    </r>
    <r>
      <rPr>
        <sz val="11"/>
        <color rgb="FF366092"/>
        <rFont val="Calibri Light"/>
        <family val="2"/>
      </rPr>
      <t>Vegetarian=</t>
    </r>
    <r>
      <rPr>
        <b/>
        <sz val="11"/>
        <rFont val="Calibri Light"/>
        <family val="2"/>
      </rPr>
      <t>V</t>
    </r>
  </si>
  <si>
    <t>From Our Bakery (Individually wrapped)</t>
  </si>
  <si>
    <t>25pcs</t>
  </si>
  <si>
    <r>
      <rPr>
        <b/>
        <sz val="12"/>
        <rFont val="Calibri"/>
        <family val="2"/>
        <scheme val="minor"/>
      </rPr>
      <t xml:space="preserve">China package </t>
    </r>
    <r>
      <rPr>
        <sz val="12"/>
        <rFont val="Calibri"/>
        <family val="2"/>
        <scheme val="minor"/>
      </rPr>
      <t>(cup, saucer, dessert plate, water glass, teaspoon, dessert fork, dessert knife)</t>
    </r>
  </si>
  <si>
    <r>
      <rPr>
        <b/>
        <sz val="12"/>
        <rFont val="Calibri"/>
        <family val="2"/>
        <scheme val="minor"/>
      </rPr>
      <t xml:space="preserve">Espresso Machine
</t>
    </r>
    <r>
      <rPr>
        <sz val="12"/>
        <rFont val="Calibri"/>
        <family val="2"/>
        <scheme val="minor"/>
      </rPr>
      <t xml:space="preserve">Including 200 capsules, disposable cups, condiments, UHT Milk                                                                                                                                           </t>
    </r>
  </si>
  <si>
    <t>Event ID</t>
  </si>
  <si>
    <t>Client:</t>
  </si>
  <si>
    <t>TRN no:</t>
  </si>
  <si>
    <t>Email:</t>
  </si>
  <si>
    <t>Tel:</t>
  </si>
  <si>
    <t xml:space="preserve">Day 1
</t>
  </si>
  <si>
    <t xml:space="preserve">Day 2
</t>
  </si>
  <si>
    <t xml:space="preserve">Day 3
</t>
  </si>
  <si>
    <t xml:space="preserve">Day 4
</t>
  </si>
  <si>
    <t xml:space="preserve">Day 5
</t>
  </si>
  <si>
    <t>Total Selling Price  AED</t>
  </si>
  <si>
    <t>Time</t>
  </si>
  <si>
    <r>
      <t xml:space="preserve">Early Bird Price Per Unit AED 
</t>
    </r>
    <r>
      <rPr>
        <b/>
        <i/>
        <sz val="12"/>
        <rFont val="Calibri"/>
        <family val="2"/>
        <scheme val="minor"/>
      </rPr>
      <t>(available up to 14 days prior to the show)</t>
    </r>
  </si>
  <si>
    <t>Lunch Vouchers</t>
  </si>
  <si>
    <t>SC 73</t>
  </si>
  <si>
    <t xml:space="preserve">Mini Cookie Selection (V)(EG) (TN) </t>
  </si>
  <si>
    <r>
      <t>Assorted Mini Cakes (V)(EG) (TN)(GL)</t>
    </r>
    <r>
      <rPr>
        <sz val="12"/>
        <rFont val="Calibri"/>
        <family val="2"/>
        <scheme val="minor"/>
      </rPr>
      <t xml:space="preserve">  (Wrapped Platter) </t>
    </r>
  </si>
  <si>
    <t>Assorted Mini Muffins (V)(EG) (TN)(GL)</t>
  </si>
  <si>
    <t>Chocolate Brownies Bites (V)(EG) (TN)(GL)</t>
  </si>
  <si>
    <t>Assorted Mini Pastries (Danish, Croissants, Pan Au Chocolate) (V)(EG) (TN)(GL)</t>
  </si>
  <si>
    <t>Tray of Dates (V)</t>
  </si>
  <si>
    <t>Wrapped Mint Candy(V)</t>
  </si>
  <si>
    <t>Patchi Chocolate Tray (V) (TN)</t>
  </si>
  <si>
    <t>Traditional Arabic Sweets (V)(EG) (TN)</t>
  </si>
  <si>
    <t>Seasonal Fruit Basket (V)</t>
  </si>
  <si>
    <t>Seasonal Sliced Fruit Platter - Trio of Melons &amp; Pineapples (Wrapped in clear plastic with cocktail sticks) (V)</t>
  </si>
  <si>
    <r>
      <t>Meat Sandwiche</t>
    </r>
    <r>
      <rPr>
        <b/>
        <sz val="12"/>
        <rFont val="Calibri"/>
        <family val="2"/>
        <scheme val="minor"/>
      </rPr>
      <t>s</t>
    </r>
    <r>
      <rPr>
        <b/>
        <sz val="12"/>
        <color rgb="FF000000"/>
        <rFont val="Calibri"/>
        <family val="2"/>
        <scheme val="minor"/>
      </rPr>
      <t xml:space="preserve">                                                     
</t>
    </r>
    <r>
      <rPr>
        <sz val="12"/>
        <color rgb="FF000000"/>
        <rFont val="Calibri"/>
        <family val="2"/>
        <scheme val="minor"/>
      </rPr>
      <t xml:space="preserve">Coronation chicken on brown bread (EG)(GL)(EG) </t>
    </r>
    <r>
      <rPr>
        <b/>
        <sz val="12"/>
        <color rgb="FF000000"/>
        <rFont val="Calibri"/>
        <family val="2"/>
        <scheme val="minor"/>
      </rPr>
      <t xml:space="preserve">                                                       </t>
    </r>
    <r>
      <rPr>
        <sz val="12"/>
        <color rgb="FF000000"/>
        <rFont val="Calibri"/>
        <family val="2"/>
        <scheme val="minor"/>
      </rPr>
      <t xml:space="preserve">
Roast beef, rocket &amp; pesto on granary bread (EG)(TN)(GL) 
Chicken &amp; sweetcorn on whole meal bread (EG)(GL)                                                                                                                                                                                                       </t>
    </r>
  </si>
  <si>
    <r>
      <rPr>
        <b/>
        <sz val="12"/>
        <color rgb="FF000000"/>
        <rFont val="Calibri"/>
        <family val="2"/>
        <scheme val="minor"/>
      </rPr>
      <t xml:space="preserve">Mixed Platter of Sandwiches 
</t>
    </r>
    <r>
      <rPr>
        <sz val="12"/>
        <color rgb="FF000000"/>
        <rFont val="Calibri"/>
        <family val="2"/>
        <scheme val="minor"/>
      </rPr>
      <t xml:space="preserve">Selection of above vegetarian, meat and seafood sandwiches from above </t>
    </r>
    <r>
      <rPr>
        <b/>
        <sz val="12"/>
        <color rgb="FF000000"/>
        <rFont val="Calibri"/>
        <family val="2"/>
        <scheme val="minor"/>
      </rPr>
      <t xml:space="preserve">                                                                     </t>
    </r>
    <r>
      <rPr>
        <sz val="12"/>
        <color rgb="FF000000"/>
        <rFont val="Calibri"/>
        <family val="2"/>
        <scheme val="minor"/>
      </rPr>
      <t xml:space="preserve">                                                                                     </t>
    </r>
  </si>
  <si>
    <t>Mini Chicken Burger Bite (EG)(GL)</t>
  </si>
  <si>
    <t>Mini Prawn, Avocado Roll (EG)(CR)(GL)</t>
  </si>
  <si>
    <t>Mini Focaccia, Feta &amp; Date Bite (V)(EG)(FI)(TN)(GL)</t>
  </si>
  <si>
    <t>Mini Vegetable Halloumi Sandwich (V)(EG)(GL)(MI)</t>
  </si>
  <si>
    <t xml:space="preserve">Antipasti Platter, Roast &amp; Smoked Meat, Olives, Pickles, Breads, Oils &amp; Infusions (EG)(TN)(GL) </t>
  </si>
  <si>
    <t>International Cheese Platter, Breads, Biscuits, Chutney, Celery, Grapes (V)(EG)(TN)(CE)</t>
  </si>
  <si>
    <t>Mini Choux Selection, Chocolate, Caramel (V)(EG)</t>
  </si>
  <si>
    <t xml:space="preserve">Mini Éclair Selection, Chocolate, Caramel (V)(EG) </t>
  </si>
  <si>
    <t>Mini Cupcake Selection, Chocolate, Vanilla, Red Velvet (V)(EG)</t>
  </si>
  <si>
    <t>Mini Cheesecake Selection Fruits of the Forest, Passion Fruit, Strawberry (V)(EG)(MI)</t>
  </si>
  <si>
    <t>Mini Lemon Meringues Tart (V)(EG)</t>
  </si>
  <si>
    <t>Mini Canapé Square Cake Selection Brownie Mousse(TN(MI)(EG)(GL) Mango Delight Cake(EG)(MI)(GL), Hazelnut Layer Cake(EG)(MI)(TN)(GL)</t>
  </si>
  <si>
    <t>Assorted Mini Macaroons Chocolate, Lemon, Vanilla, Pistachio (V)(EG)(TN)</t>
  </si>
  <si>
    <t>Assorted Desserts Bites Platter (Éclair, Cupcake, Cheesecake, Lemon Meringue Tart, Macaroons) (V)(EG)(TN)(MI)</t>
  </si>
  <si>
    <t>Tea Tray - Selection of Tea, Sugar &amp; Milk</t>
  </si>
  <si>
    <t>Coffee Tray- Includes Selection of Sugar &amp; Milk</t>
  </si>
  <si>
    <t>Stuffed Dates(V)</t>
  </si>
  <si>
    <t>Traditional Arabic Sweets(V)(GL)(TN)(EG)</t>
  </si>
  <si>
    <t>Arabic Coffee with Cups</t>
  </si>
  <si>
    <t>Arabic Coffee Server with Free Flow of Coffee</t>
  </si>
  <si>
    <r>
      <rPr>
        <b/>
        <sz val="12"/>
        <rFont val="Calibri"/>
        <family val="2"/>
        <scheme val="minor"/>
      </rPr>
      <t>Arabic Hospitality Package</t>
    </r>
    <r>
      <rPr>
        <sz val="12"/>
        <rFont val="Calibri"/>
        <family val="2"/>
        <scheme val="minor"/>
      </rPr>
      <t xml:space="preserve">                                                                                                     
(Arabic coffee server for 8 hours, 10 flasks coffee, 4 bowls of dates,  4 platters of Arabic sweets)</t>
    </r>
  </si>
  <si>
    <t xml:space="preserve">Fresh Milk </t>
  </si>
  <si>
    <t>Red Bull</t>
  </si>
  <si>
    <t xml:space="preserve">Perrier Water 330 ml </t>
  </si>
  <si>
    <t>Packed Fruit Juice</t>
  </si>
  <si>
    <t>Evian Mineral Water 500 ml</t>
  </si>
  <si>
    <t xml:space="preserve">Local Mineral Water Small 500ml </t>
  </si>
  <si>
    <t xml:space="preserve">Local Mineral Water Large 1.5 litre </t>
  </si>
  <si>
    <t>Apple Juice</t>
  </si>
  <si>
    <t>Orange Juice</t>
  </si>
  <si>
    <t xml:space="preserve">Mango Juice </t>
  </si>
  <si>
    <t>Pineapple Juice</t>
  </si>
  <si>
    <t xml:space="preserve">Watermelon Juice </t>
  </si>
  <si>
    <t>Lemon and Mint Juice</t>
  </si>
  <si>
    <t xml:space="preserve">Fresh Juice Selection  </t>
  </si>
  <si>
    <t>Tea Spoons</t>
  </si>
  <si>
    <t>Refuse Bags</t>
  </si>
  <si>
    <t>Dessert Spoons</t>
  </si>
  <si>
    <t xml:space="preserve">Espresso Capsules </t>
  </si>
  <si>
    <t>Table &amp; Table Cloth (183cmx76cm)</t>
  </si>
  <si>
    <r>
      <rPr>
        <b/>
        <sz val="12"/>
        <color rgb="FF000000"/>
        <rFont val="Calibri"/>
        <family val="2"/>
        <scheme val="minor"/>
      </rPr>
      <t xml:space="preserve">Vegetarian Sandwiches
</t>
    </r>
    <r>
      <rPr>
        <sz val="12"/>
        <color rgb="FF000000"/>
        <rFont val="Calibri"/>
        <family val="2"/>
        <scheme val="minor"/>
      </rPr>
      <t xml:space="preserve">Free range egg mayonnaise &amp; cress on white bread (V)(EG) (MI)(GL)
Mature cheddar cheese &amp; spring onion on brown bread (V)(EG)(MI)(GL)
Grilled mixed peppers, mozzarella &amp; basil tortilla wrap (V)(EG)(MI)(GL)                                                                  </t>
    </r>
  </si>
  <si>
    <t>Mini Mozzarella &amp; Rocca Wrap (V)(EG)(TN)(GL)</t>
  </si>
  <si>
    <t>Mini Roasted Chicken Mussakhan Tart Shells (V)(EG)(GL)(MI)</t>
  </si>
  <si>
    <t>Mini Choux with Goats Cheese &amp; Zaatar  (V)(EG)(TN)(MI)(D)</t>
  </si>
  <si>
    <t>Mini Sables, Sun Dried Tomato &amp; Pesto (V)(EG)(TN) (GL)</t>
  </si>
  <si>
    <r>
      <t xml:space="preserve">Seafood Sandwiches (Wrapped Platter)                                                                                                                    
</t>
    </r>
    <r>
      <rPr>
        <b/>
        <sz val="12"/>
        <rFont val="Calibri"/>
        <family val="2"/>
        <scheme val="minor"/>
      </rPr>
      <t xml:space="preserve">Tuna with low fat lemon mayonaise </t>
    </r>
    <r>
      <rPr>
        <sz val="12"/>
        <rFont val="Calibri"/>
        <family val="2"/>
        <scheme val="minor"/>
      </rPr>
      <t xml:space="preserve"> on granary bread (EG)(f)(GL)</t>
    </r>
    <r>
      <rPr>
        <b/>
        <sz val="12"/>
        <color rgb="FF92D050"/>
        <rFont val="Calibri"/>
        <family val="2"/>
        <scheme val="minor"/>
      </rPr>
      <t xml:space="preserve">                                               </t>
    </r>
    <r>
      <rPr>
        <sz val="12"/>
        <color rgb="FF92D050"/>
        <rFont val="Calibri"/>
        <family val="2"/>
        <scheme val="minor"/>
      </rPr>
      <t xml:space="preserve">
</t>
    </r>
    <r>
      <rPr>
        <sz val="12"/>
        <rFont val="Calibri"/>
        <family val="2"/>
        <scheme val="minor"/>
      </rPr>
      <t xml:space="preserve">Smoked salmon, lemon &amp; black pepper on whole meal bread (EG)(F)(N) 
Poached salmon, rocket &amp; lemon mayonnaise tortilla wrap (EG)(FI)(GL)   </t>
    </r>
    <r>
      <rPr>
        <sz val="12"/>
        <color rgb="FF000000"/>
        <rFont val="Calibri"/>
        <family val="2"/>
        <scheme val="minor"/>
      </rPr>
      <t xml:space="preserve">                                                                                                                                                                                                                                  </t>
    </r>
  </si>
  <si>
    <t>AED</t>
  </si>
  <si>
    <t>Confectionary – (Wrapped Platter)</t>
  </si>
  <si>
    <t>Fruits – (Wrapped Platter)</t>
  </si>
  <si>
    <t>Sandwich platters (Individually Wrapped )</t>
  </si>
  <si>
    <t>Savoury Bites  (Individually Wrapped )</t>
  </si>
  <si>
    <t>Platters 2kg – (Wrapped Platter)</t>
  </si>
  <si>
    <t>Dessert Bites – (Wrapped Platter)</t>
  </si>
  <si>
    <t>Arabic Hospitality Packages</t>
  </si>
  <si>
    <t>Equipments</t>
  </si>
  <si>
    <t xml:space="preserve">Email: sales@capitalcatering.ae </t>
  </si>
  <si>
    <t>1. Capital Catering and Services holds exclusive rights to all food &amp; beverage service within ADNEC’s premises. No food or beverages are allowed to be brought into the ADNEC premises by any exhibitor. Intention by the customer to provide samples must be submitted in writing to Capital Catering and Services and said samples will only be permitted upon written confirmation being provided by Capital Catering and Services</t>
  </si>
  <si>
    <t xml:space="preserve">8. All sums payable to Capital Catering and Services: (I) are inclusive of VAT at the rate of 5% (five percent); and (ii) may be adjusted by Capital Catering and Services from time to time to reflect any change or changes to the said rate of VAT under the laws of the United Arab Emirates. </t>
  </si>
  <si>
    <t>Please sign below as confirmation and acceptance of the requirements above and return to Capital Catering and Services</t>
  </si>
  <si>
    <t>Mini Caramelized Onion  Tarts (V)(EG)(GL)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</si>
</sst>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ddd\ dd\ mmmm\ yyyy"/>
    <numFmt numFmtId="165" formatCode="dd\ mmm\ yyyy;dd\ mmm\ yyyy;"/>
    <numFmt numFmtId="166" formatCode="ddd\ dd\-mmm\ yyyy"/>
    <numFmt numFmtId="167" formatCode="dddd\ dd\ mmmm\ yyyy"/>
    <numFmt numFmtId="168" formatCode="00000"/>
    <numFmt numFmtId="169" formatCode="[$-409]mmmm\ d\,\ yyyy;@"/>
    <numFmt numFmtId="170" formatCode="[$-14C09]hh:mm;@"/>
  </numFmts>
  <fonts count="102" x14ac:knownFonts="1">
    <font>
      <sz val="10"/>
      <name val="Arial"/>
    </font>
    <font>
      <sz val="10"/>
      <name val="Arial"/>
      <family val="2"/>
    </font>
    <font>
      <sz val="10"/>
      <name val="Times New Roman"/>
      <family val="1"/>
    </font>
    <font>
      <b/>
      <sz val="12"/>
      <name val="Times New Roman"/>
      <family val="1"/>
    </font>
    <font>
      <sz val="10"/>
      <name val="Bookman Old Style"/>
      <family val="1"/>
    </font>
    <font>
      <b/>
      <sz val="11"/>
      <name val="Bookman Old Style"/>
      <family val="1"/>
    </font>
    <font>
      <b/>
      <sz val="14"/>
      <name val="Bookman Old Style"/>
      <family val="1"/>
    </font>
    <font>
      <sz val="12"/>
      <name val="Times New Roman"/>
      <family val="1"/>
    </font>
    <font>
      <b/>
      <sz val="14"/>
      <name val="Times New Roman"/>
      <family val="1"/>
    </font>
    <font>
      <b/>
      <sz val="10"/>
      <name val="Times New Roman"/>
      <family val="1"/>
    </font>
    <font>
      <b/>
      <sz val="8"/>
      <color indexed="8"/>
      <name val="Times New Roman"/>
      <family val="1"/>
    </font>
    <font>
      <b/>
      <sz val="11"/>
      <color indexed="9"/>
      <name val="Times New Roman"/>
      <family val="1"/>
    </font>
    <font>
      <sz val="10"/>
      <color indexed="9"/>
      <name val="Times New Roman"/>
      <family val="1"/>
    </font>
    <font>
      <b/>
      <sz val="12"/>
      <color indexed="9"/>
      <name val="Times New Roman"/>
      <family val="1"/>
    </font>
    <font>
      <b/>
      <sz val="14"/>
      <color indexed="9"/>
      <name val="Times New Roman"/>
      <family val="1"/>
    </font>
    <font>
      <b/>
      <sz val="16"/>
      <color indexed="9"/>
      <name val="Times New Roman"/>
      <family val="1"/>
    </font>
    <font>
      <sz val="12"/>
      <color indexed="9"/>
      <name val="Times New Roman"/>
      <family val="1"/>
    </font>
    <font>
      <sz val="12"/>
      <name val="Bookman Old Style"/>
      <family val="1"/>
    </font>
    <font>
      <b/>
      <sz val="12"/>
      <name val="Bookman Old Style"/>
      <family val="1"/>
    </font>
    <font>
      <sz val="16"/>
      <name val="Times New Roman"/>
      <family val="1"/>
    </font>
    <font>
      <sz val="11"/>
      <name val="Bookman Old Style"/>
      <family val="1"/>
    </font>
    <font>
      <b/>
      <sz val="10"/>
      <name val="Book Antiqua"/>
      <family val="1"/>
    </font>
    <font>
      <b/>
      <sz val="9"/>
      <name val="Arial"/>
      <family val="2"/>
    </font>
    <font>
      <b/>
      <sz val="16"/>
      <name val="Times New Roman"/>
      <family val="1"/>
    </font>
    <font>
      <sz val="11"/>
      <name val="Arial"/>
      <family val="2"/>
    </font>
    <font>
      <b/>
      <sz val="10"/>
      <name val="Bookman Old Style"/>
      <family val="1"/>
    </font>
    <font>
      <b/>
      <sz val="9"/>
      <name val="Bookman Old Style"/>
      <family val="1"/>
    </font>
    <font>
      <sz val="10"/>
      <name val="Arial"/>
      <family val="2"/>
    </font>
    <font>
      <b/>
      <sz val="16"/>
      <name val="Bookman Old Style"/>
      <family val="1"/>
    </font>
    <font>
      <b/>
      <u/>
      <sz val="10"/>
      <name val="Bookman Old Style"/>
      <family val="1"/>
    </font>
    <font>
      <b/>
      <sz val="10"/>
      <name val="Arial"/>
      <family val="2"/>
    </font>
    <font>
      <sz val="8"/>
      <name val="Arial"/>
      <family val="2"/>
    </font>
    <font>
      <u/>
      <sz val="10"/>
      <color indexed="12"/>
      <name val="Arial"/>
      <family val="2"/>
    </font>
    <font>
      <b/>
      <sz val="10"/>
      <color indexed="8"/>
      <name val="Arial"/>
      <family val="2"/>
    </font>
    <font>
      <sz val="11"/>
      <name val="Garamond"/>
      <family val="1"/>
    </font>
    <font>
      <b/>
      <sz val="11"/>
      <name val="Garamond"/>
      <family val="1"/>
    </font>
    <font>
      <b/>
      <sz val="14"/>
      <name val="Garamond"/>
      <family val="1"/>
    </font>
    <font>
      <b/>
      <u/>
      <sz val="11"/>
      <name val="Garamond"/>
      <family val="1"/>
    </font>
    <font>
      <sz val="10"/>
      <name val="Arial"/>
      <family val="2"/>
    </font>
    <font>
      <b/>
      <sz val="10"/>
      <name val="Arial"/>
      <family val="2"/>
    </font>
    <font>
      <sz val="10"/>
      <name val="Arial"/>
      <family val="2"/>
    </font>
    <font>
      <sz val="8"/>
      <name val="Arial"/>
      <family val="2"/>
    </font>
    <font>
      <sz val="10"/>
      <name val="Arial Unicode MS"/>
      <family val="2"/>
    </font>
    <font>
      <u/>
      <sz val="10"/>
      <color indexed="12"/>
      <name val="Arial Unicode MS"/>
      <family val="2"/>
    </font>
    <font>
      <sz val="12"/>
      <name val="Arial Unicode MS"/>
      <family val="2"/>
    </font>
    <font>
      <b/>
      <sz val="16"/>
      <name val="Arial Unicode MS"/>
      <family val="2"/>
    </font>
    <font>
      <sz val="16"/>
      <name val="Arial Unicode MS"/>
      <family val="2"/>
    </font>
    <font>
      <b/>
      <sz val="10"/>
      <name val="Arial Unicode MS"/>
      <family val="2"/>
    </font>
    <font>
      <sz val="12"/>
      <color indexed="10"/>
      <name val="Arial Unicode MS"/>
      <family val="2"/>
    </font>
    <font>
      <b/>
      <sz val="12"/>
      <name val="Arial Unicode MS"/>
      <family val="2"/>
    </font>
    <font>
      <sz val="10"/>
      <color indexed="10"/>
      <name val="Arial Unicode MS"/>
      <family val="2"/>
    </font>
    <font>
      <b/>
      <sz val="9"/>
      <name val="Arial Unicode MS"/>
      <family val="2"/>
    </font>
    <font>
      <b/>
      <sz val="9"/>
      <color indexed="10"/>
      <name val="Arial Unicode MS"/>
      <family val="2"/>
    </font>
    <font>
      <b/>
      <sz val="14"/>
      <name val="Arial Unicode MS"/>
      <family val="2"/>
    </font>
    <font>
      <sz val="11"/>
      <name val="Arial Unicode MS"/>
      <family val="2"/>
    </font>
    <font>
      <b/>
      <sz val="11"/>
      <name val="Arial Unicode MS"/>
      <family val="2"/>
    </font>
    <font>
      <b/>
      <sz val="11"/>
      <color indexed="17"/>
      <name val="Arial Unicode MS"/>
      <family val="2"/>
    </font>
    <font>
      <sz val="9"/>
      <name val="Arial Unicode MS"/>
      <family val="2"/>
    </font>
    <font>
      <b/>
      <sz val="11"/>
      <color indexed="10"/>
      <name val="Arial Unicode MS"/>
      <family val="2"/>
    </font>
    <font>
      <b/>
      <sz val="8"/>
      <color indexed="10"/>
      <name val="Arial Unicode MS"/>
      <family val="2"/>
    </font>
    <font>
      <sz val="9"/>
      <color indexed="17"/>
      <name val="Arial Unicode MS"/>
      <family val="2"/>
    </font>
    <font>
      <sz val="6"/>
      <color indexed="17"/>
      <name val="Arial Unicode MS"/>
      <family val="2"/>
    </font>
    <font>
      <sz val="5"/>
      <color indexed="17"/>
      <name val="Arial Unicode MS"/>
      <family val="2"/>
    </font>
    <font>
      <sz val="8"/>
      <name val="Arial Unicode MS"/>
      <family val="2"/>
    </font>
    <font>
      <b/>
      <sz val="8"/>
      <name val="Arial Unicode MS"/>
      <family val="2"/>
    </font>
    <font>
      <b/>
      <sz val="10"/>
      <color indexed="17"/>
      <name val="Arial Unicode MS"/>
      <family val="2"/>
    </font>
    <font>
      <sz val="10"/>
      <color indexed="9"/>
      <name val="Arial Unicode MS"/>
      <family val="2"/>
    </font>
    <font>
      <sz val="10"/>
      <color indexed="17"/>
      <name val="Arial Unicode MS"/>
      <family val="2"/>
    </font>
    <font>
      <b/>
      <sz val="10"/>
      <color indexed="9"/>
      <name val="Arial Unicode MS"/>
      <family val="2"/>
    </font>
    <font>
      <b/>
      <sz val="12"/>
      <color indexed="60"/>
      <name val="Arial Unicode MS"/>
      <family val="2"/>
    </font>
    <font>
      <sz val="9"/>
      <name val="Arial"/>
      <family val="2"/>
    </font>
    <font>
      <b/>
      <sz val="8"/>
      <color indexed="17"/>
      <name val="Arial Unicode MS"/>
      <family val="2"/>
    </font>
    <font>
      <b/>
      <sz val="8"/>
      <name val="Arial Unicode MS"/>
      <family val="2"/>
    </font>
    <font>
      <sz val="11"/>
      <color indexed="10"/>
      <name val="Arial Unicode MS"/>
      <family val="2"/>
    </font>
    <font>
      <b/>
      <sz val="12"/>
      <color indexed="10"/>
      <name val="Arial Unicode MS"/>
      <family val="2"/>
    </font>
    <font>
      <b/>
      <sz val="11"/>
      <color indexed="16"/>
      <name val="Arial Unicode MS"/>
      <family val="2"/>
    </font>
    <font>
      <sz val="10"/>
      <color indexed="45"/>
      <name val="Arial Unicode MS"/>
      <family val="2"/>
    </font>
    <font>
      <b/>
      <sz val="12"/>
      <color indexed="17"/>
      <name val="Arial Unicode MS"/>
      <family val="2"/>
    </font>
    <font>
      <b/>
      <sz val="14"/>
      <name val="Calibri"/>
      <family val="2"/>
      <scheme val="minor"/>
    </font>
    <font>
      <b/>
      <sz val="14"/>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2"/>
      <name val="Calibri"/>
      <family val="2"/>
      <scheme val="minor"/>
    </font>
    <font>
      <b/>
      <sz val="12"/>
      <color indexed="26"/>
      <name val="Calibri"/>
      <family val="2"/>
      <scheme val="minor"/>
    </font>
    <font>
      <sz val="12"/>
      <color rgb="FF000000"/>
      <name val="Calibri"/>
      <family val="2"/>
      <scheme val="minor"/>
    </font>
    <font>
      <sz val="12"/>
      <color theme="0"/>
      <name val="Calibri"/>
      <family val="2"/>
      <scheme val="minor"/>
    </font>
    <font>
      <b/>
      <sz val="12"/>
      <color rgb="FF000000"/>
      <name val="Calibri"/>
      <family val="2"/>
      <scheme val="minor"/>
    </font>
    <font>
      <sz val="13"/>
      <color rgb="FF000000"/>
      <name val="Arial Unicode MS"/>
      <family val="2"/>
    </font>
    <font>
      <sz val="13"/>
      <name val="Arial Unicode MS"/>
      <family val="2"/>
    </font>
    <font>
      <b/>
      <sz val="13"/>
      <name val="Arial Unicode MS"/>
      <family val="2"/>
    </font>
    <font>
      <sz val="13"/>
      <name val="Arial"/>
      <family val="2"/>
    </font>
    <font>
      <b/>
      <sz val="11"/>
      <color rgb="FF000000"/>
      <name val="Arial Unicode MS"/>
      <family val="2"/>
    </font>
    <font>
      <b/>
      <sz val="13"/>
      <name val="Calibri"/>
      <family val="2"/>
      <scheme val="minor"/>
    </font>
    <font>
      <sz val="11"/>
      <color rgb="FF366092"/>
      <name val="Calibri Light"/>
      <family val="2"/>
    </font>
    <font>
      <b/>
      <sz val="11"/>
      <color rgb="FF0D0D0D"/>
      <name val="Calibri Light"/>
      <family val="2"/>
    </font>
    <font>
      <sz val="11"/>
      <color rgb="FF0D0D0D"/>
      <name val="Calibri Light"/>
      <family val="2"/>
    </font>
    <font>
      <b/>
      <sz val="11"/>
      <name val="Calibri Light"/>
      <family val="2"/>
    </font>
    <font>
      <sz val="12"/>
      <color rgb="FF92D050"/>
      <name val="Calibri"/>
      <family val="2"/>
      <scheme val="minor"/>
    </font>
    <font>
      <b/>
      <sz val="12"/>
      <color rgb="FF92D050"/>
      <name val="Calibri"/>
      <family val="2"/>
      <scheme val="minor"/>
    </font>
    <font>
      <b/>
      <sz val="12"/>
      <color rgb="FF006600"/>
      <name val="Calibri"/>
      <family val="2"/>
      <scheme val="minor"/>
    </font>
    <font>
      <b/>
      <sz val="13"/>
      <color rgb="FF000000"/>
      <name val="Arial Unicode MS"/>
    </font>
  </fonts>
  <fills count="10">
    <fill>
      <patternFill patternType="none"/>
    </fill>
    <fill>
      <patternFill patternType="gray125"/>
    </fill>
    <fill>
      <patternFill patternType="solid">
        <fgColor indexed="8"/>
        <bgColor indexed="64"/>
      </patternFill>
    </fill>
    <fill>
      <patternFill patternType="solid">
        <fgColor indexed="65"/>
        <bgColor indexed="64"/>
      </patternFill>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6" tint="0.79998168889431442"/>
        <bgColor indexed="64"/>
      </patternFill>
    </fill>
  </fills>
  <borders count="12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ashed">
        <color indexed="64"/>
      </right>
      <top style="dashed">
        <color indexed="64"/>
      </top>
      <bottom/>
      <diagonal/>
    </border>
    <border>
      <left style="thin">
        <color indexed="64"/>
      </left>
      <right style="thin">
        <color indexed="64"/>
      </right>
      <top style="thick">
        <color indexed="64"/>
      </top>
      <bottom style="medium">
        <color indexed="64"/>
      </bottom>
      <diagonal/>
    </border>
    <border>
      <left style="medium">
        <color indexed="64"/>
      </left>
      <right style="dashed">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dashed">
        <color indexed="64"/>
      </left>
      <right style="medium">
        <color indexed="64"/>
      </right>
      <top style="medium">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bottom style="dashed">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diagonal/>
    </border>
    <border>
      <left style="thick">
        <color indexed="64"/>
      </left>
      <right style="thin">
        <color indexed="64"/>
      </right>
      <top style="thick">
        <color indexed="64"/>
      </top>
      <bottom/>
      <diagonal/>
    </border>
    <border>
      <left/>
      <right style="dashed">
        <color indexed="64"/>
      </right>
      <top style="thick">
        <color indexed="64"/>
      </top>
      <bottom/>
      <diagonal/>
    </border>
    <border>
      <left style="dashed">
        <color indexed="64"/>
      </left>
      <right style="thick">
        <color indexed="64"/>
      </right>
      <top style="thick">
        <color indexed="64"/>
      </top>
      <bottom/>
      <diagonal/>
    </border>
    <border>
      <left/>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dashed">
        <color indexed="64"/>
      </right>
      <top style="dashed">
        <color indexed="64"/>
      </top>
      <bottom style="thick">
        <color indexed="64"/>
      </bottom>
      <diagonal/>
    </border>
    <border>
      <left style="dashed">
        <color indexed="64"/>
      </left>
      <right style="medium">
        <color indexed="64"/>
      </right>
      <top style="dashed">
        <color indexed="64"/>
      </top>
      <bottom style="thick">
        <color indexed="64"/>
      </bottom>
      <diagonal/>
    </border>
    <border>
      <left style="medium">
        <color indexed="64"/>
      </left>
      <right style="dashed">
        <color indexed="64"/>
      </right>
      <top/>
      <bottom style="dashed">
        <color indexed="64"/>
      </bottom>
      <diagonal/>
    </border>
    <border>
      <left/>
      <right style="medium">
        <color indexed="64"/>
      </right>
      <top style="medium">
        <color indexed="64"/>
      </top>
      <bottom style="dash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medium">
        <color indexed="64"/>
      </bottom>
      <diagonal/>
    </border>
  </borders>
  <cellStyleXfs count="3">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636">
    <xf numFmtId="0" fontId="0" fillId="0" borderId="0" xfId="0"/>
    <xf numFmtId="0" fontId="7" fillId="0" borderId="0" xfId="0" applyFont="1"/>
    <xf numFmtId="0" fontId="3" fillId="0" borderId="0" xfId="0" applyFont="1"/>
    <xf numFmtId="0" fontId="8" fillId="0" borderId="0" xfId="0" applyFont="1"/>
    <xf numFmtId="0" fontId="3" fillId="0" borderId="0" xfId="0" applyFont="1" applyAlignment="1">
      <alignment horizontal="left" indent="1"/>
    </xf>
    <xf numFmtId="0" fontId="7" fillId="0" borderId="0" xfId="0" applyFont="1" applyAlignment="1">
      <alignment horizontal="left" indent="1"/>
    </xf>
    <xf numFmtId="0" fontId="7" fillId="0" borderId="0" xfId="0" applyFont="1" applyAlignment="1">
      <alignment horizontal="left" indent="2"/>
    </xf>
    <xf numFmtId="38" fontId="7" fillId="0" borderId="0" xfId="0" applyNumberFormat="1" applyFont="1"/>
    <xf numFmtId="9" fontId="10" fillId="0" borderId="0" xfId="2" applyFont="1" applyFill="1" applyBorder="1"/>
    <xf numFmtId="0" fontId="2" fillId="0" borderId="0" xfId="0" applyFont="1" applyAlignment="1">
      <alignment horizontal="center"/>
    </xf>
    <xf numFmtId="38" fontId="3" fillId="0" borderId="1" xfId="0" applyNumberFormat="1" applyFont="1" applyBorder="1" applyAlignment="1">
      <alignment horizontal="center"/>
    </xf>
    <xf numFmtId="0" fontId="9" fillId="0" borderId="2" xfId="0" applyFont="1" applyBorder="1" applyAlignment="1">
      <alignment horizontal="center"/>
    </xf>
    <xf numFmtId="38" fontId="7" fillId="0" borderId="1" xfId="0" applyNumberFormat="1" applyFont="1" applyBorder="1"/>
    <xf numFmtId="9" fontId="10" fillId="0" borderId="2" xfId="2" applyFont="1" applyFill="1" applyBorder="1" applyAlignment="1">
      <alignment horizontal="center"/>
    </xf>
    <xf numFmtId="38" fontId="7" fillId="0" borderId="3" xfId="0" applyNumberFormat="1" applyFont="1" applyBorder="1"/>
    <xf numFmtId="38" fontId="3" fillId="0" borderId="1" xfId="0" applyNumberFormat="1" applyFont="1" applyBorder="1"/>
    <xf numFmtId="0" fontId="2" fillId="0" borderId="2" xfId="0" applyFont="1" applyBorder="1" applyAlignment="1">
      <alignment horizontal="center"/>
    </xf>
    <xf numFmtId="38" fontId="8" fillId="0" borderId="1" xfId="0" applyNumberFormat="1" applyFont="1" applyBorder="1"/>
    <xf numFmtId="38" fontId="8" fillId="0" borderId="4" xfId="0" applyNumberFormat="1" applyFont="1" applyBorder="1"/>
    <xf numFmtId="0" fontId="2" fillId="0" borderId="5" xfId="0" applyFont="1" applyBorder="1" applyAlignment="1">
      <alignment horizontal="center"/>
    </xf>
    <xf numFmtId="9" fontId="10" fillId="0" borderId="5" xfId="2" applyFont="1" applyFill="1" applyBorder="1" applyAlignment="1">
      <alignment horizontal="center"/>
    </xf>
    <xf numFmtId="38" fontId="11" fillId="2" borderId="6" xfId="0" applyNumberFormat="1" applyFont="1" applyFill="1" applyBorder="1" applyAlignment="1">
      <alignment horizontal="left"/>
    </xf>
    <xf numFmtId="0" fontId="12" fillId="2" borderId="7" xfId="0" applyFont="1" applyFill="1" applyBorder="1" applyAlignment="1">
      <alignment horizontal="center"/>
    </xf>
    <xf numFmtId="38" fontId="13" fillId="2" borderId="6" xfId="0" applyNumberFormat="1" applyFont="1" applyFill="1" applyBorder="1"/>
    <xf numFmtId="0" fontId="14" fillId="2" borderId="0" xfId="0" applyFont="1" applyFill="1"/>
    <xf numFmtId="0" fontId="15" fillId="2" borderId="0" xfId="0" applyFont="1" applyFill="1"/>
    <xf numFmtId="38" fontId="16" fillId="2" borderId="0" xfId="0" applyNumberFormat="1" applyFont="1" applyFill="1"/>
    <xf numFmtId="0" fontId="12" fillId="2" borderId="0" xfId="0" applyFont="1" applyFill="1" applyAlignment="1">
      <alignment horizontal="center"/>
    </xf>
    <xf numFmtId="0" fontId="16" fillId="2" borderId="0" xfId="0" applyFont="1" applyFill="1"/>
    <xf numFmtId="38" fontId="13" fillId="2" borderId="0" xfId="0" applyNumberFormat="1" applyFont="1" applyFill="1"/>
    <xf numFmtId="0" fontId="4" fillId="0" borderId="0" xfId="0" applyFont="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20" fillId="0" borderId="0" xfId="0" applyFont="1" applyProtection="1">
      <protection locked="0"/>
    </xf>
    <xf numFmtId="0" fontId="4" fillId="0" borderId="0" xfId="0" applyFont="1" applyAlignment="1" applyProtection="1">
      <alignment horizontal="left"/>
      <protection locked="0"/>
    </xf>
    <xf numFmtId="0" fontId="20" fillId="0" borderId="11" xfId="0" applyFont="1" applyBorder="1" applyProtection="1">
      <protection locked="0"/>
    </xf>
    <xf numFmtId="0" fontId="4" fillId="0" borderId="12" xfId="0" applyFont="1" applyBorder="1" applyProtection="1">
      <protection locked="0"/>
    </xf>
    <xf numFmtId="0" fontId="5"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5" fillId="0" borderId="15" xfId="0" applyFont="1" applyBorder="1" applyProtection="1">
      <protection locked="0"/>
    </xf>
    <xf numFmtId="0" fontId="5" fillId="0" borderId="16" xfId="0" applyFont="1" applyBorder="1" applyProtection="1">
      <protection locked="0"/>
    </xf>
    <xf numFmtId="0" fontId="25" fillId="0" borderId="17" xfId="0" applyFont="1" applyBorder="1" applyAlignment="1" applyProtection="1">
      <alignment horizontal="center"/>
      <protection locked="0"/>
    </xf>
    <xf numFmtId="0" fontId="5" fillId="0" borderId="18" xfId="0" applyFont="1" applyBorder="1" applyProtection="1">
      <protection locked="0"/>
    </xf>
    <xf numFmtId="0" fontId="25" fillId="0" borderId="19" xfId="0" applyFont="1" applyBorder="1" applyAlignment="1" applyProtection="1">
      <alignment horizontal="center"/>
      <protection locked="0"/>
    </xf>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0" fontId="25" fillId="0" borderId="22" xfId="0" applyFont="1" applyBorder="1" applyAlignment="1" applyProtection="1">
      <alignment horizontal="center"/>
      <protection locked="0"/>
    </xf>
    <xf numFmtId="0" fontId="4" fillId="0" borderId="18" xfId="0" applyFont="1" applyBorder="1" applyAlignment="1" applyProtection="1">
      <alignment vertical="top" wrapText="1"/>
      <protection locked="0"/>
    </xf>
    <xf numFmtId="0" fontId="4" fillId="0" borderId="23" xfId="0" applyFont="1" applyBorder="1" applyProtection="1">
      <protection locked="0"/>
    </xf>
    <xf numFmtId="0" fontId="25" fillId="0" borderId="19" xfId="0" applyFont="1" applyBorder="1" applyProtection="1">
      <protection locked="0"/>
    </xf>
    <xf numFmtId="0" fontId="25" fillId="0" borderId="22" xfId="0" applyFont="1" applyBorder="1" applyProtection="1">
      <protection locked="0"/>
    </xf>
    <xf numFmtId="0" fontId="25" fillId="0" borderId="24" xfId="0" applyFont="1" applyBorder="1" applyProtection="1">
      <protection locked="0"/>
    </xf>
    <xf numFmtId="0" fontId="25" fillId="0" borderId="0" xfId="0" applyFont="1" applyProtection="1">
      <protection locked="0"/>
    </xf>
    <xf numFmtId="0" fontId="6" fillId="0" borderId="14" xfId="0" applyFont="1" applyBorder="1" applyAlignment="1" applyProtection="1">
      <alignment horizontal="left"/>
      <protection locked="0"/>
    </xf>
    <xf numFmtId="0" fontId="30" fillId="0" borderId="0" xfId="0" applyFont="1" applyProtection="1">
      <protection locked="0"/>
    </xf>
    <xf numFmtId="0" fontId="0" fillId="0" borderId="0" xfId="0" applyProtection="1">
      <protection locked="0"/>
    </xf>
    <xf numFmtId="0" fontId="0" fillId="3" borderId="0" xfId="0" applyFill="1" applyProtection="1">
      <protection locked="0"/>
    </xf>
    <xf numFmtId="0" fontId="34" fillId="3" borderId="0" xfId="0" applyFont="1" applyFill="1" applyProtection="1">
      <protection locked="0"/>
    </xf>
    <xf numFmtId="14" fontId="34" fillId="3" borderId="0" xfId="0" applyNumberFormat="1" applyFont="1" applyFill="1" applyAlignment="1" applyProtection="1">
      <alignment horizontal="right"/>
      <protection locked="0"/>
    </xf>
    <xf numFmtId="167" fontId="0" fillId="3" borderId="0" xfId="0" applyNumberFormat="1" applyFill="1" applyProtection="1">
      <protection locked="0"/>
    </xf>
    <xf numFmtId="0" fontId="34" fillId="3" borderId="0" xfId="0" applyFont="1" applyFill="1" applyAlignment="1" applyProtection="1">
      <alignment horizontal="left"/>
      <protection locked="0"/>
    </xf>
    <xf numFmtId="0" fontId="34" fillId="3" borderId="0" xfId="0" applyFont="1" applyFill="1" applyAlignment="1" applyProtection="1">
      <alignment horizontal="center"/>
      <protection locked="0"/>
    </xf>
    <xf numFmtId="0" fontId="0" fillId="3" borderId="0" xfId="0" applyFill="1" applyAlignment="1" applyProtection="1">
      <alignment horizontal="left"/>
      <protection locked="0"/>
    </xf>
    <xf numFmtId="0" fontId="35" fillId="3" borderId="0" xfId="0" applyFont="1" applyFill="1" applyProtection="1">
      <protection locked="0"/>
    </xf>
    <xf numFmtId="0" fontId="35" fillId="3" borderId="0" xfId="0" applyFont="1" applyFill="1" applyAlignment="1" applyProtection="1">
      <alignment horizontal="left"/>
      <protection locked="0"/>
    </xf>
    <xf numFmtId="0" fontId="0" fillId="3" borderId="0" xfId="0" applyFill="1" applyAlignment="1" applyProtection="1">
      <alignment wrapText="1"/>
      <protection locked="0"/>
    </xf>
    <xf numFmtId="0" fontId="0" fillId="4" borderId="25" xfId="0" applyFill="1" applyBorder="1" applyProtection="1">
      <protection locked="0"/>
    </xf>
    <xf numFmtId="0" fontId="0" fillId="4" borderId="26" xfId="0" applyFill="1" applyBorder="1" applyProtection="1">
      <protection locked="0"/>
    </xf>
    <xf numFmtId="0" fontId="0" fillId="4" borderId="27" xfId="0" applyFill="1" applyBorder="1" applyProtection="1">
      <protection locked="0"/>
    </xf>
    <xf numFmtId="0" fontId="0" fillId="4" borderId="28" xfId="0" applyFill="1" applyBorder="1" applyProtection="1">
      <protection locked="0"/>
    </xf>
    <xf numFmtId="0" fontId="34" fillId="4" borderId="0" xfId="0" applyFont="1" applyFill="1" applyProtection="1">
      <protection locked="0"/>
    </xf>
    <xf numFmtId="0" fontId="0" fillId="4" borderId="0" xfId="0" applyFill="1" applyProtection="1">
      <protection locked="0"/>
    </xf>
    <xf numFmtId="0" fontId="0" fillId="4" borderId="29" xfId="0" applyFill="1" applyBorder="1" applyProtection="1">
      <protection locked="0"/>
    </xf>
    <xf numFmtId="0" fontId="35" fillId="4" borderId="0" xfId="0" applyFont="1" applyFill="1" applyAlignment="1" applyProtection="1">
      <alignment horizontal="center"/>
      <protection locked="0"/>
    </xf>
    <xf numFmtId="0" fontId="36" fillId="4" borderId="0" xfId="0" applyFont="1" applyFill="1" applyAlignment="1" applyProtection="1">
      <alignment horizontal="center"/>
      <protection locked="0"/>
    </xf>
    <xf numFmtId="0" fontId="36"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30" xfId="0" applyFill="1" applyBorder="1" applyAlignment="1" applyProtection="1">
      <alignment horizontal="left"/>
      <protection locked="0"/>
    </xf>
    <xf numFmtId="166" fontId="0" fillId="4" borderId="0" xfId="0" applyNumberFormat="1" applyFill="1" applyAlignment="1" applyProtection="1">
      <alignment horizontal="left"/>
      <protection locked="0"/>
    </xf>
    <xf numFmtId="2" fontId="0" fillId="4" borderId="0" xfId="0" applyNumberFormat="1" applyFill="1" applyAlignment="1" applyProtection="1">
      <alignment horizontal="left"/>
      <protection locked="0"/>
    </xf>
    <xf numFmtId="0" fontId="0" fillId="4" borderId="30" xfId="0" applyFill="1" applyBorder="1" applyProtection="1">
      <protection locked="0"/>
    </xf>
    <xf numFmtId="0" fontId="35" fillId="4" borderId="0" xfId="0" applyFont="1" applyFill="1" applyProtection="1">
      <protection locked="0"/>
    </xf>
    <xf numFmtId="0" fontId="0" fillId="4" borderId="19" xfId="0" applyFill="1" applyBorder="1" applyProtection="1">
      <protection locked="0"/>
    </xf>
    <xf numFmtId="0" fontId="34" fillId="4" borderId="19" xfId="0" applyFont="1" applyFill="1" applyBorder="1" applyProtection="1">
      <protection locked="0"/>
    </xf>
    <xf numFmtId="0" fontId="34" fillId="4" borderId="31" xfId="0" applyFont="1" applyFill="1" applyBorder="1" applyProtection="1">
      <protection locked="0"/>
    </xf>
    <xf numFmtId="0" fontId="0" fillId="4" borderId="31" xfId="0" applyFill="1" applyBorder="1" applyProtection="1">
      <protection locked="0"/>
    </xf>
    <xf numFmtId="0" fontId="0" fillId="4" borderId="9" xfId="0" applyFill="1" applyBorder="1" applyProtection="1">
      <protection locked="0"/>
    </xf>
    <xf numFmtId="0" fontId="0" fillId="4" borderId="32" xfId="0" applyFill="1" applyBorder="1" applyProtection="1">
      <protection locked="0"/>
    </xf>
    <xf numFmtId="0" fontId="0" fillId="4" borderId="33" xfId="0" applyFill="1" applyBorder="1" applyProtection="1">
      <protection locked="0"/>
    </xf>
    <xf numFmtId="0" fontId="0" fillId="4" borderId="34" xfId="0" applyFill="1" applyBorder="1" applyProtection="1">
      <protection locked="0"/>
    </xf>
    <xf numFmtId="0" fontId="6" fillId="0" borderId="0" xfId="0" applyFont="1" applyProtection="1">
      <protection locked="0"/>
    </xf>
    <xf numFmtId="0" fontId="28" fillId="0" borderId="35" xfId="0" applyFont="1" applyBorder="1" applyProtection="1">
      <protection locked="0"/>
    </xf>
    <xf numFmtId="1" fontId="28" fillId="0" borderId="36" xfId="0" applyNumberFormat="1" applyFont="1" applyBorder="1" applyAlignment="1" applyProtection="1">
      <alignment horizontal="right"/>
      <protection locked="0"/>
    </xf>
    <xf numFmtId="0" fontId="5" fillId="0" borderId="37" xfId="0" applyFont="1" applyBorder="1" applyProtection="1">
      <protection locked="0"/>
    </xf>
    <xf numFmtId="164" fontId="5" fillId="0" borderId="38" xfId="0" applyNumberFormat="1" applyFont="1" applyBorder="1" applyAlignment="1" applyProtection="1">
      <alignment horizontal="right"/>
      <protection locked="0"/>
    </xf>
    <xf numFmtId="0" fontId="18" fillId="0" borderId="39" xfId="0" applyFont="1" applyBorder="1" applyAlignment="1" applyProtection="1">
      <alignment horizontal="left"/>
      <protection locked="0"/>
    </xf>
    <xf numFmtId="0" fontId="5" fillId="0" borderId="40" xfId="0" applyFont="1" applyBorder="1" applyProtection="1">
      <protection locked="0"/>
    </xf>
    <xf numFmtId="0" fontId="25" fillId="0" borderId="41" xfId="0" applyFont="1" applyBorder="1" applyAlignment="1" applyProtection="1">
      <alignment horizontal="right"/>
      <protection locked="0"/>
    </xf>
    <xf numFmtId="0" fontId="6" fillId="0" borderId="39" xfId="0" applyFont="1" applyBorder="1" applyAlignment="1" applyProtection="1">
      <alignment horizontal="left"/>
      <protection locked="0"/>
    </xf>
    <xf numFmtId="0" fontId="5" fillId="0" borderId="42" xfId="0" applyFont="1" applyBorder="1" applyAlignment="1" applyProtection="1">
      <alignment horizontal="right"/>
      <protection locked="0"/>
    </xf>
    <xf numFmtId="0" fontId="5" fillId="0" borderId="39" xfId="0" applyFont="1" applyBorder="1" applyAlignment="1" applyProtection="1">
      <alignment horizontal="left"/>
      <protection locked="0"/>
    </xf>
    <xf numFmtId="0" fontId="20" fillId="0" borderId="40" xfId="0" applyFont="1" applyBorder="1" applyProtection="1">
      <protection locked="0"/>
    </xf>
    <xf numFmtId="49" fontId="25" fillId="0" borderId="41" xfId="0" applyNumberFormat="1" applyFont="1" applyBorder="1" applyAlignment="1" applyProtection="1">
      <alignment horizontal="right"/>
      <protection locked="0"/>
    </xf>
    <xf numFmtId="0" fontId="25" fillId="0" borderId="41" xfId="0" applyFont="1" applyBorder="1" applyAlignment="1" applyProtection="1">
      <alignment horizontal="left"/>
      <protection locked="0"/>
    </xf>
    <xf numFmtId="0" fontId="5" fillId="0" borderId="43" xfId="0" applyFont="1" applyBorder="1" applyProtection="1">
      <protection locked="0"/>
    </xf>
    <xf numFmtId="0" fontId="25" fillId="0" borderId="44" xfId="0" applyFont="1" applyBorder="1" applyAlignment="1" applyProtection="1">
      <alignment horizontal="right"/>
      <protection locked="0"/>
    </xf>
    <xf numFmtId="0" fontId="25" fillId="0" borderId="5" xfId="0" applyFont="1" applyBorder="1" applyAlignment="1" applyProtection="1">
      <alignment horizontal="center"/>
      <protection locked="0"/>
    </xf>
    <xf numFmtId="0" fontId="33" fillId="0" borderId="39" xfId="1" applyFont="1" applyFill="1" applyBorder="1" applyAlignment="1" applyProtection="1">
      <alignment horizontal="center"/>
      <protection locked="0"/>
    </xf>
    <xf numFmtId="0" fontId="4" fillId="0" borderId="45" xfId="0" applyFont="1" applyBorder="1" applyProtection="1">
      <protection locked="0"/>
    </xf>
    <xf numFmtId="0" fontId="4" fillId="0" borderId="46" xfId="0" applyFont="1" applyBorder="1" applyProtection="1">
      <protection locked="0"/>
    </xf>
    <xf numFmtId="0" fontId="5" fillId="0" borderId="47" xfId="0" applyFont="1" applyBorder="1" applyAlignment="1" applyProtection="1">
      <alignment vertical="center"/>
      <protection locked="0"/>
    </xf>
    <xf numFmtId="0" fontId="5" fillId="0" borderId="23" xfId="0" quotePrefix="1" applyFont="1" applyBorder="1" applyAlignment="1" applyProtection="1">
      <alignment horizontal="center" vertical="center" wrapText="1"/>
      <protection locked="0"/>
    </xf>
    <xf numFmtId="40" fontId="5" fillId="0" borderId="23" xfId="0" quotePrefix="1" applyNumberFormat="1"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29" fillId="0" borderId="20" xfId="0" applyFont="1" applyBorder="1" applyAlignment="1" applyProtection="1">
      <alignment horizontal="left" vertical="top" wrapText="1"/>
      <protection locked="0"/>
    </xf>
    <xf numFmtId="40" fontId="25" fillId="0" borderId="19" xfId="0" applyNumberFormat="1" applyFont="1" applyBorder="1" applyProtection="1">
      <protection locked="0"/>
    </xf>
    <xf numFmtId="40" fontId="25" fillId="0" borderId="49" xfId="0" applyNumberFormat="1" applyFont="1" applyBorder="1" applyProtection="1">
      <protection locked="0"/>
    </xf>
    <xf numFmtId="0" fontId="25" fillId="0" borderId="20"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40" fontId="18" fillId="0" borderId="49" xfId="0" applyNumberFormat="1" applyFont="1" applyBorder="1" applyProtection="1">
      <protection locked="0"/>
    </xf>
    <xf numFmtId="0" fontId="18" fillId="0" borderId="21" xfId="0" applyFont="1" applyBorder="1" applyProtection="1">
      <protection locked="0"/>
    </xf>
    <xf numFmtId="40" fontId="25" fillId="0" borderId="22" xfId="0" applyNumberFormat="1" applyFont="1" applyBorder="1" applyProtection="1">
      <protection locked="0"/>
    </xf>
    <xf numFmtId="40" fontId="18" fillId="0" borderId="50" xfId="0" applyNumberFormat="1" applyFont="1" applyBorder="1" applyProtection="1">
      <protection locked="0"/>
    </xf>
    <xf numFmtId="0" fontId="26" fillId="0" borderId="21" xfId="0" quotePrefix="1" applyFont="1" applyBorder="1" applyAlignment="1" applyProtection="1">
      <alignment horizontal="left"/>
      <protection locked="0"/>
    </xf>
    <xf numFmtId="40" fontId="25" fillId="0" borderId="50" xfId="0" applyNumberFormat="1" applyFont="1" applyBorder="1" applyProtection="1">
      <protection locked="0"/>
    </xf>
    <xf numFmtId="0" fontId="5" fillId="0" borderId="23" xfId="0" applyFont="1" applyBorder="1" applyAlignment="1" applyProtection="1">
      <alignment horizontal="center" vertical="center" wrapText="1"/>
      <protection locked="0"/>
    </xf>
    <xf numFmtId="0" fontId="4" fillId="0" borderId="20" xfId="0" applyFont="1" applyBorder="1" applyAlignment="1" applyProtection="1">
      <alignment horizontal="left" vertical="top" wrapText="1"/>
      <protection locked="0"/>
    </xf>
    <xf numFmtId="0" fontId="18" fillId="0" borderId="45" xfId="0" applyFont="1" applyBorder="1" applyProtection="1">
      <protection locked="0"/>
    </xf>
    <xf numFmtId="0" fontId="25" fillId="0" borderId="0" xfId="0" applyFont="1" applyAlignment="1" applyProtection="1">
      <alignment horizontal="center"/>
      <protection locked="0"/>
    </xf>
    <xf numFmtId="40" fontId="25" fillId="0" borderId="46" xfId="0" applyNumberFormat="1" applyFont="1" applyBorder="1" applyProtection="1">
      <protection locked="0"/>
    </xf>
    <xf numFmtId="0" fontId="6" fillId="0" borderId="51" xfId="0" applyFont="1" applyBorder="1" applyProtection="1">
      <protection locked="0"/>
    </xf>
    <xf numFmtId="40" fontId="6" fillId="0" borderId="52" xfId="0" applyNumberFormat="1" applyFont="1" applyBorder="1" applyProtection="1">
      <protection locked="0"/>
    </xf>
    <xf numFmtId="40" fontId="6" fillId="0" borderId="0" xfId="0" applyNumberFormat="1" applyFont="1" applyProtection="1">
      <protection locked="0"/>
    </xf>
    <xf numFmtId="0" fontId="5" fillId="0" borderId="47" xfId="0" applyFont="1" applyBorder="1" applyAlignment="1" applyProtection="1">
      <alignment horizontal="left"/>
      <protection locked="0"/>
    </xf>
    <xf numFmtId="0" fontId="25" fillId="0" borderId="8" xfId="0" applyFont="1" applyBorder="1" applyProtection="1">
      <protection locked="0"/>
    </xf>
    <xf numFmtId="0" fontId="4" fillId="0" borderId="53" xfId="0" applyFont="1" applyBorder="1" applyProtection="1">
      <protection locked="0"/>
    </xf>
    <xf numFmtId="0" fontId="4" fillId="0" borderId="54" xfId="0" applyFont="1" applyBorder="1" applyProtection="1">
      <protection locked="0"/>
    </xf>
    <xf numFmtId="0" fontId="25" fillId="0" borderId="55" xfId="0" applyFont="1" applyBorder="1" applyProtection="1">
      <protection locked="0"/>
    </xf>
    <xf numFmtId="0" fontId="4" fillId="0" borderId="56" xfId="0" applyFont="1" applyBorder="1" applyProtection="1">
      <protection locked="0"/>
    </xf>
    <xf numFmtId="0" fontId="4" fillId="0" borderId="55" xfId="0" applyFont="1" applyBorder="1" applyProtection="1">
      <protection locked="0"/>
    </xf>
    <xf numFmtId="0" fontId="4" fillId="0" borderId="57" xfId="0" applyFont="1" applyBorder="1" applyProtection="1">
      <protection locked="0"/>
    </xf>
    <xf numFmtId="0" fontId="4" fillId="0" borderId="58" xfId="0" applyFont="1" applyBorder="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27" fillId="0" borderId="0" xfId="0" applyFont="1" applyProtection="1">
      <protection locked="0"/>
    </xf>
    <xf numFmtId="0" fontId="24" fillId="0" borderId="0" xfId="0" applyFont="1" applyProtection="1">
      <protection locked="0"/>
    </xf>
    <xf numFmtId="0" fontId="27" fillId="0" borderId="0" xfId="0" applyFont="1" applyAlignment="1" applyProtection="1">
      <alignment horizontal="centerContinuous"/>
      <protection locked="0"/>
    </xf>
    <xf numFmtId="0" fontId="17" fillId="0" borderId="0" xfId="0" applyFont="1" applyProtection="1">
      <protection locked="0"/>
    </xf>
    <xf numFmtId="0" fontId="19" fillId="0" borderId="0" xfId="0" applyFont="1" applyAlignment="1" applyProtection="1">
      <alignment vertical="center"/>
      <protection locked="0"/>
    </xf>
    <xf numFmtId="0" fontId="0" fillId="0" borderId="0" xfId="0" quotePrefix="1" applyAlignment="1" applyProtection="1">
      <alignment horizontal="left"/>
      <protection locked="0"/>
    </xf>
    <xf numFmtId="0" fontId="17" fillId="0" borderId="0" xfId="0" quotePrefix="1" applyFont="1" applyAlignment="1" applyProtection="1">
      <alignment horizontal="left"/>
      <protection locked="0"/>
    </xf>
    <xf numFmtId="0" fontId="18" fillId="0" borderId="59" xfId="0" applyFont="1" applyBorder="1" applyProtection="1">
      <protection locked="0"/>
    </xf>
    <xf numFmtId="0" fontId="17" fillId="0" borderId="60" xfId="0" applyFont="1" applyBorder="1" applyProtection="1">
      <protection locked="0"/>
    </xf>
    <xf numFmtId="0" fontId="18" fillId="0" borderId="60" xfId="0" applyFont="1" applyBorder="1" applyProtection="1">
      <protection locked="0"/>
    </xf>
    <xf numFmtId="0" fontId="17" fillId="0" borderId="45" xfId="0" applyFont="1" applyBorder="1" applyProtection="1">
      <protection locked="0"/>
    </xf>
    <xf numFmtId="0" fontId="18" fillId="0" borderId="0" xfId="0" applyFont="1" applyProtection="1">
      <protection locked="0"/>
    </xf>
    <xf numFmtId="0" fontId="17" fillId="0" borderId="46" xfId="0" applyFont="1" applyBorder="1" applyAlignment="1" applyProtection="1">
      <alignment horizontal="right"/>
      <protection locked="0"/>
    </xf>
    <xf numFmtId="0" fontId="18" fillId="0" borderId="61" xfId="0" applyFont="1" applyBorder="1" applyProtection="1">
      <protection locked="0"/>
    </xf>
    <xf numFmtId="0" fontId="17" fillId="0" borderId="62" xfId="0" applyFont="1" applyBorder="1" applyProtection="1">
      <protection locked="0"/>
    </xf>
    <xf numFmtId="0" fontId="18" fillId="0" borderId="62" xfId="0" applyFont="1" applyBorder="1" applyProtection="1">
      <protection locked="0"/>
    </xf>
    <xf numFmtId="0" fontId="25" fillId="0" borderId="60" xfId="0" applyFont="1" applyBorder="1" applyAlignment="1" applyProtection="1">
      <alignment horizontal="right"/>
      <protection locked="0"/>
    </xf>
    <xf numFmtId="0" fontId="17" fillId="0" borderId="63" xfId="0" applyFont="1" applyBorder="1" applyProtection="1">
      <protection locked="0"/>
    </xf>
    <xf numFmtId="0" fontId="17" fillId="0" borderId="64" xfId="0" applyFont="1" applyBorder="1" applyProtection="1">
      <protection locked="0"/>
    </xf>
    <xf numFmtId="40" fontId="18" fillId="0" borderId="46" xfId="0" applyNumberFormat="1" applyFont="1" applyBorder="1" applyAlignment="1" applyProtection="1">
      <alignment horizontal="center"/>
      <protection locked="0"/>
    </xf>
    <xf numFmtId="40" fontId="17" fillId="0" borderId="46" xfId="0" applyNumberFormat="1" applyFont="1" applyBorder="1" applyProtection="1">
      <protection locked="0"/>
    </xf>
    <xf numFmtId="0" fontId="17" fillId="0" borderId="45" xfId="0" applyFont="1" applyBorder="1" applyAlignment="1" applyProtection="1">
      <alignment horizontal="left" indent="1"/>
      <protection locked="0"/>
    </xf>
    <xf numFmtId="40" fontId="18" fillId="0" borderId="65" xfId="0" applyNumberFormat="1" applyFont="1" applyBorder="1" applyProtection="1">
      <protection locked="0"/>
    </xf>
    <xf numFmtId="40" fontId="18" fillId="0" borderId="46" xfId="0" applyNumberFormat="1" applyFont="1" applyBorder="1" applyProtection="1">
      <protection locked="0"/>
    </xf>
    <xf numFmtId="40" fontId="18" fillId="0" borderId="66" xfId="0" applyNumberFormat="1" applyFont="1" applyBorder="1" applyProtection="1">
      <protection locked="0"/>
    </xf>
    <xf numFmtId="40" fontId="17" fillId="0" borderId="63" xfId="0" applyNumberFormat="1" applyFont="1" applyBorder="1" applyProtection="1">
      <protection locked="0"/>
    </xf>
    <xf numFmtId="40" fontId="17" fillId="0" borderId="0" xfId="0" applyNumberFormat="1" applyFont="1" applyProtection="1">
      <protection locked="0"/>
    </xf>
    <xf numFmtId="40" fontId="17" fillId="0" borderId="64" xfId="0" applyNumberFormat="1" applyFont="1" applyBorder="1" applyProtection="1">
      <protection locked="0"/>
    </xf>
    <xf numFmtId="0" fontId="17" fillId="0" borderId="0" xfId="0" applyFont="1" applyAlignment="1" applyProtection="1">
      <alignment horizontal="left"/>
      <protection locked="0"/>
    </xf>
    <xf numFmtId="0" fontId="18" fillId="0" borderId="0" xfId="0" applyFont="1" applyAlignment="1" applyProtection="1">
      <alignment horizontal="center"/>
      <protection locked="0"/>
    </xf>
    <xf numFmtId="0" fontId="18" fillId="0" borderId="45" xfId="0" applyFont="1" applyBorder="1" applyAlignment="1" applyProtection="1">
      <alignment horizontal="left"/>
      <protection locked="0"/>
    </xf>
    <xf numFmtId="0" fontId="17" fillId="0" borderId="61" xfId="0" applyFont="1" applyBorder="1" applyProtection="1">
      <protection locked="0"/>
    </xf>
    <xf numFmtId="0" fontId="17" fillId="0" borderId="60" xfId="0" applyFont="1" applyBorder="1" applyAlignment="1" applyProtection="1">
      <alignment horizontal="center"/>
      <protection locked="0"/>
    </xf>
    <xf numFmtId="40" fontId="18" fillId="0" borderId="64" xfId="0" applyNumberFormat="1" applyFont="1" applyBorder="1" applyAlignment="1" applyProtection="1">
      <alignment horizontal="right"/>
      <protection locked="0"/>
    </xf>
    <xf numFmtId="0" fontId="18" fillId="0" borderId="62" xfId="0" applyFont="1" applyBorder="1" applyAlignment="1" applyProtection="1">
      <alignment horizontal="center"/>
      <protection locked="0"/>
    </xf>
    <xf numFmtId="40" fontId="18" fillId="0" borderId="63" xfId="0" applyNumberFormat="1" applyFont="1" applyBorder="1" applyProtection="1">
      <protection locked="0"/>
    </xf>
    <xf numFmtId="0" fontId="0" fillId="0" borderId="0" xfId="0" applyAlignment="1" applyProtection="1">
      <alignment horizontal="centerContinuous"/>
      <protection locked="0"/>
    </xf>
    <xf numFmtId="0" fontId="21" fillId="0" borderId="0" xfId="0" applyFont="1" applyAlignment="1" applyProtection="1">
      <alignment horizontal="center"/>
      <protection locked="0"/>
    </xf>
    <xf numFmtId="165" fontId="17" fillId="0" borderId="46" xfId="0" applyNumberFormat="1" applyFont="1" applyBorder="1" applyAlignment="1" applyProtection="1">
      <alignment horizontal="right"/>
      <protection locked="0"/>
    </xf>
    <xf numFmtId="165" fontId="17" fillId="0" borderId="63" xfId="0" applyNumberFormat="1" applyFont="1" applyBorder="1" applyAlignment="1" applyProtection="1">
      <alignment horizontal="right"/>
      <protection locked="0"/>
    </xf>
    <xf numFmtId="40" fontId="17" fillId="0" borderId="0" xfId="0" applyNumberFormat="1" applyFont="1" applyAlignment="1" applyProtection="1">
      <alignment horizontal="center"/>
      <protection locked="0"/>
    </xf>
    <xf numFmtId="0" fontId="17" fillId="0" borderId="63" xfId="0" applyFont="1" applyBorder="1" applyAlignment="1" applyProtection="1">
      <alignment horizontal="right"/>
      <protection locked="0"/>
    </xf>
    <xf numFmtId="49" fontId="17" fillId="0" borderId="46" xfId="0" applyNumberFormat="1" applyFont="1" applyBorder="1" applyAlignment="1" applyProtection="1">
      <alignment horizontal="right"/>
      <protection locked="0"/>
    </xf>
    <xf numFmtId="49" fontId="17" fillId="0" borderId="63" xfId="0" applyNumberFormat="1" applyFont="1" applyBorder="1" applyAlignment="1" applyProtection="1">
      <alignment horizontal="right"/>
      <protection locked="0"/>
    </xf>
    <xf numFmtId="0" fontId="38" fillId="0" borderId="0" xfId="0" applyFont="1" applyProtection="1">
      <protection locked="0"/>
    </xf>
    <xf numFmtId="0" fontId="0" fillId="4" borderId="0" xfId="0" applyFill="1"/>
    <xf numFmtId="0" fontId="25" fillId="4" borderId="0" xfId="0" applyFont="1" applyFill="1"/>
    <xf numFmtId="0" fontId="5" fillId="4" borderId="0" xfId="0" applyFont="1" applyFill="1" applyProtection="1">
      <protection locked="0"/>
    </xf>
    <xf numFmtId="0" fontId="20" fillId="4" borderId="0" xfId="0" applyFont="1" applyFill="1" applyProtection="1">
      <protection locked="0"/>
    </xf>
    <xf numFmtId="0" fontId="4" fillId="4" borderId="0" xfId="0" applyFont="1" applyFill="1" applyAlignment="1" applyProtection="1">
      <alignment horizontal="left"/>
      <protection locked="0"/>
    </xf>
    <xf numFmtId="0" fontId="4" fillId="4" borderId="0" xfId="0" applyFont="1" applyFill="1" applyProtection="1">
      <protection locked="0"/>
    </xf>
    <xf numFmtId="0" fontId="5" fillId="4" borderId="0" xfId="0" applyFont="1" applyFill="1" applyAlignment="1" applyProtection="1">
      <alignment horizontal="left"/>
      <protection locked="0"/>
    </xf>
    <xf numFmtId="0" fontId="39" fillId="4" borderId="0" xfId="0" applyFont="1" applyFill="1" applyProtection="1">
      <protection locked="0"/>
    </xf>
    <xf numFmtId="0" fontId="37" fillId="4" borderId="0" xfId="0" applyFont="1" applyFill="1" applyProtection="1">
      <protection locked="0"/>
    </xf>
    <xf numFmtId="0" fontId="3" fillId="0" borderId="0" xfId="0" applyFont="1" applyAlignment="1">
      <alignment horizontal="left" wrapText="1"/>
    </xf>
    <xf numFmtId="0" fontId="5" fillId="0" borderId="15" xfId="0" applyFont="1" applyBorder="1" applyAlignment="1" applyProtection="1">
      <alignment horizontal="left"/>
      <protection locked="0"/>
    </xf>
    <xf numFmtId="0" fontId="25" fillId="0" borderId="67" xfId="0" applyFont="1" applyBorder="1" applyAlignment="1" applyProtection="1">
      <alignment horizontal="center"/>
      <protection locked="0"/>
    </xf>
    <xf numFmtId="0" fontId="25" fillId="0" borderId="23" xfId="0" applyFont="1" applyBorder="1" applyAlignment="1" applyProtection="1">
      <alignment horizontal="center"/>
      <protection locked="0"/>
    </xf>
    <xf numFmtId="0" fontId="5" fillId="0" borderId="14" xfId="0" applyFont="1" applyBorder="1" applyAlignment="1" applyProtection="1">
      <alignment horizontal="left"/>
      <protection locked="0"/>
    </xf>
    <xf numFmtId="0" fontId="4" fillId="0" borderId="68" xfId="0" applyFont="1" applyBorder="1" applyAlignment="1" applyProtection="1">
      <alignment vertical="top" wrapText="1"/>
      <protection locked="0"/>
    </xf>
    <xf numFmtId="0" fontId="25" fillId="0" borderId="69" xfId="0" applyFont="1" applyBorder="1" applyAlignment="1" applyProtection="1">
      <alignment horizontal="center"/>
      <protection locked="0"/>
    </xf>
    <xf numFmtId="0" fontId="32" fillId="0" borderId="0" xfId="1" applyBorder="1" applyAlignment="1" applyProtection="1">
      <protection locked="0"/>
    </xf>
    <xf numFmtId="0" fontId="27" fillId="0" borderId="0" xfId="0" applyFont="1"/>
    <xf numFmtId="0" fontId="42" fillId="0" borderId="0" xfId="0" applyFont="1" applyProtection="1">
      <protection locked="0"/>
    </xf>
    <xf numFmtId="0" fontId="42" fillId="0" borderId="0" xfId="0" applyFont="1" applyAlignment="1" applyProtection="1">
      <alignment horizontal="center"/>
      <protection locked="0"/>
    </xf>
    <xf numFmtId="0" fontId="65" fillId="4" borderId="70" xfId="0" applyFont="1" applyFill="1" applyBorder="1" applyProtection="1">
      <protection locked="0"/>
    </xf>
    <xf numFmtId="0" fontId="65" fillId="4" borderId="71" xfId="0" applyFont="1" applyFill="1" applyBorder="1" applyProtection="1">
      <protection locked="0"/>
    </xf>
    <xf numFmtId="0" fontId="65" fillId="4" borderId="72" xfId="0" applyFont="1" applyFill="1" applyBorder="1" applyProtection="1">
      <protection locked="0"/>
    </xf>
    <xf numFmtId="0" fontId="65" fillId="0" borderId="73" xfId="0" applyFont="1" applyBorder="1" applyAlignment="1" applyProtection="1">
      <alignment horizontal="center"/>
      <protection locked="0"/>
    </xf>
    <xf numFmtId="0" fontId="42" fillId="0" borderId="19" xfId="0" applyFont="1" applyBorder="1" applyAlignment="1">
      <alignment horizontal="center"/>
    </xf>
    <xf numFmtId="0" fontId="42" fillId="0" borderId="74" xfId="0" applyFont="1" applyBorder="1" applyAlignment="1" applyProtection="1">
      <alignment horizontal="center"/>
      <protection locked="0"/>
    </xf>
    <xf numFmtId="0" fontId="66" fillId="5" borderId="75" xfId="0" applyFont="1" applyFill="1" applyBorder="1" applyProtection="1">
      <protection locked="0"/>
    </xf>
    <xf numFmtId="0" fontId="65" fillId="4" borderId="76" xfId="0" applyFont="1" applyFill="1" applyBorder="1" applyProtection="1">
      <protection locked="0"/>
    </xf>
    <xf numFmtId="0" fontId="67" fillId="5" borderId="75" xfId="0" applyFont="1" applyFill="1" applyBorder="1" applyProtection="1">
      <protection locked="0"/>
    </xf>
    <xf numFmtId="0" fontId="65" fillId="0" borderId="0" xfId="0" applyFont="1" applyAlignment="1" applyProtection="1">
      <alignment horizontal="center"/>
      <protection locked="0"/>
    </xf>
    <xf numFmtId="0" fontId="43" fillId="0" borderId="0" xfId="1" applyFont="1" applyBorder="1" applyAlignment="1" applyProtection="1">
      <alignment horizontal="center"/>
      <protection locked="0"/>
    </xf>
    <xf numFmtId="0" fontId="68" fillId="5" borderId="77" xfId="0" applyFont="1" applyFill="1" applyBorder="1" applyAlignment="1" applyProtection="1">
      <alignment horizontal="center"/>
      <protection locked="0"/>
    </xf>
    <xf numFmtId="0" fontId="66" fillId="4" borderId="78" xfId="0" applyFont="1" applyFill="1" applyBorder="1" applyProtection="1">
      <protection locked="0"/>
    </xf>
    <xf numFmtId="0" fontId="44" fillId="4" borderId="0" xfId="0" applyFont="1" applyFill="1" applyProtection="1">
      <protection locked="0"/>
    </xf>
    <xf numFmtId="0" fontId="42" fillId="4" borderId="0" xfId="0" applyFont="1" applyFill="1" applyProtection="1">
      <protection locked="0"/>
    </xf>
    <xf numFmtId="0" fontId="46" fillId="4" borderId="0" xfId="0" applyFont="1" applyFill="1" applyAlignment="1" applyProtection="1">
      <alignment vertical="center"/>
      <protection locked="0"/>
    </xf>
    <xf numFmtId="0" fontId="42" fillId="4" borderId="0" xfId="0" quotePrefix="1" applyFont="1" applyFill="1" applyAlignment="1" applyProtection="1">
      <alignment horizontal="left"/>
      <protection locked="0"/>
    </xf>
    <xf numFmtId="0" fontId="44" fillId="4" borderId="0" xfId="0" applyFont="1" applyFill="1" applyAlignment="1" applyProtection="1">
      <alignment horizontal="left"/>
      <protection locked="0"/>
    </xf>
    <xf numFmtId="0" fontId="48" fillId="4" borderId="0" xfId="0" quotePrefix="1" applyFont="1" applyFill="1" applyAlignment="1" applyProtection="1">
      <alignment horizontal="left"/>
      <protection locked="0"/>
    </xf>
    <xf numFmtId="0" fontId="49" fillId="4" borderId="59" xfId="0" applyFont="1" applyFill="1" applyBorder="1" applyProtection="1">
      <protection locked="0"/>
    </xf>
    <xf numFmtId="0" fontId="44" fillId="4" borderId="60" xfId="0" applyFont="1" applyFill="1" applyBorder="1" applyProtection="1">
      <protection locked="0"/>
    </xf>
    <xf numFmtId="0" fontId="49" fillId="4" borderId="60" xfId="0" applyFont="1" applyFill="1" applyBorder="1" applyProtection="1">
      <protection locked="0"/>
    </xf>
    <xf numFmtId="0" fontId="44" fillId="4" borderId="45" xfId="0" applyFont="1" applyFill="1" applyBorder="1" applyProtection="1">
      <protection locked="0"/>
    </xf>
    <xf numFmtId="0" fontId="49" fillId="4" borderId="0" xfId="0" applyFont="1" applyFill="1" applyProtection="1">
      <protection locked="0"/>
    </xf>
    <xf numFmtId="0" fontId="49" fillId="4" borderId="61" xfId="0" applyFont="1" applyFill="1" applyBorder="1" applyProtection="1">
      <protection locked="0"/>
    </xf>
    <xf numFmtId="0" fontId="44" fillId="4" borderId="62" xfId="0" applyFont="1" applyFill="1" applyBorder="1" applyProtection="1">
      <protection locked="0"/>
    </xf>
    <xf numFmtId="0" fontId="49" fillId="4" borderId="62" xfId="0" applyFont="1" applyFill="1" applyBorder="1" applyProtection="1">
      <protection locked="0"/>
    </xf>
    <xf numFmtId="0" fontId="44" fillId="4" borderId="45" xfId="0" applyFont="1" applyFill="1" applyBorder="1" applyAlignment="1" applyProtection="1">
      <alignment horizontal="left" indent="1"/>
      <protection locked="0"/>
    </xf>
    <xf numFmtId="0" fontId="49" fillId="4" borderId="45" xfId="0" applyFont="1" applyFill="1" applyBorder="1" applyProtection="1">
      <protection locked="0"/>
    </xf>
    <xf numFmtId="0" fontId="69" fillId="4" borderId="45" xfId="0" applyFont="1" applyFill="1" applyBorder="1" applyProtection="1">
      <protection locked="0"/>
    </xf>
    <xf numFmtId="0" fontId="49" fillId="4" borderId="0" xfId="0" applyFont="1" applyFill="1" applyAlignment="1" applyProtection="1">
      <alignment horizontal="center"/>
      <protection locked="0"/>
    </xf>
    <xf numFmtId="0" fontId="44" fillId="4" borderId="61" xfId="0" applyFont="1" applyFill="1" applyBorder="1" applyProtection="1">
      <protection locked="0"/>
    </xf>
    <xf numFmtId="0" fontId="44" fillId="4" borderId="60" xfId="0" applyFont="1" applyFill="1" applyBorder="1" applyAlignment="1" applyProtection="1">
      <alignment horizontal="center"/>
      <protection locked="0"/>
    </xf>
    <xf numFmtId="0" fontId="49" fillId="4" borderId="62" xfId="0" applyFont="1" applyFill="1" applyBorder="1" applyAlignment="1" applyProtection="1">
      <alignment horizontal="center"/>
      <protection locked="0"/>
    </xf>
    <xf numFmtId="0" fontId="50" fillId="4" borderId="0" xfId="0" applyFont="1" applyFill="1" applyAlignment="1" applyProtection="1">
      <alignment horizontal="centerContinuous"/>
      <protection locked="0"/>
    </xf>
    <xf numFmtId="0" fontId="51" fillId="4" borderId="45" xfId="0" applyFont="1" applyFill="1" applyBorder="1" applyAlignment="1" applyProtection="1">
      <alignment horizontal="center"/>
      <protection locked="0"/>
    </xf>
    <xf numFmtId="0" fontId="51" fillId="4" borderId="0" xfId="0" applyFont="1" applyFill="1" applyAlignment="1" applyProtection="1">
      <alignment horizontal="center"/>
      <protection locked="0"/>
    </xf>
    <xf numFmtId="0" fontId="52" fillId="4" borderId="61" xfId="0" applyFont="1" applyFill="1" applyBorder="1" applyAlignment="1" applyProtection="1">
      <alignment horizontal="center"/>
      <protection locked="0"/>
    </xf>
    <xf numFmtId="0" fontId="52" fillId="4" borderId="62" xfId="0" applyFont="1" applyFill="1" applyBorder="1" applyAlignment="1" applyProtection="1">
      <alignment horizontal="center"/>
      <protection locked="0"/>
    </xf>
    <xf numFmtId="0" fontId="52" fillId="4" borderId="0" xfId="0" applyFont="1" applyFill="1" applyAlignment="1" applyProtection="1">
      <alignment horizontal="center"/>
      <protection locked="0"/>
    </xf>
    <xf numFmtId="0" fontId="42" fillId="4" borderId="0" xfId="0" applyFont="1" applyFill="1" applyAlignment="1" applyProtection="1">
      <alignment horizontal="centerContinuous"/>
      <protection locked="0"/>
    </xf>
    <xf numFmtId="0" fontId="47" fillId="4" borderId="0" xfId="0" applyFont="1" applyFill="1" applyAlignment="1" applyProtection="1">
      <alignment horizontal="left"/>
      <protection locked="0"/>
    </xf>
    <xf numFmtId="0" fontId="55" fillId="4" borderId="0" xfId="0" applyFont="1" applyFill="1" applyAlignment="1">
      <alignment horizontal="center"/>
    </xf>
    <xf numFmtId="0" fontId="55" fillId="4" borderId="0" xfId="0" applyFont="1" applyFill="1"/>
    <xf numFmtId="0" fontId="56" fillId="4" borderId="59" xfId="0" applyFont="1" applyFill="1" applyBorder="1"/>
    <xf numFmtId="0" fontId="56" fillId="4" borderId="60" xfId="0" applyFont="1" applyFill="1" applyBorder="1"/>
    <xf numFmtId="0" fontId="55" fillId="4" borderId="60" xfId="0" applyFont="1" applyFill="1" applyBorder="1"/>
    <xf numFmtId="0" fontId="55" fillId="4" borderId="79" xfId="0" applyFont="1" applyFill="1" applyBorder="1"/>
    <xf numFmtId="0" fontId="55" fillId="4" borderId="64" xfId="0" applyFont="1" applyFill="1" applyBorder="1"/>
    <xf numFmtId="0" fontId="57" fillId="4" borderId="61" xfId="0" applyFont="1" applyFill="1" applyBorder="1"/>
    <xf numFmtId="0" fontId="57" fillId="4" borderId="62" xfId="0" applyFont="1" applyFill="1" applyBorder="1"/>
    <xf numFmtId="0" fontId="57" fillId="4" borderId="63" xfId="0" applyFont="1" applyFill="1" applyBorder="1"/>
    <xf numFmtId="0" fontId="55" fillId="4" borderId="45" xfId="0" applyFont="1" applyFill="1" applyBorder="1"/>
    <xf numFmtId="0" fontId="55" fillId="4" borderId="46" xfId="0" applyFont="1" applyFill="1" applyBorder="1"/>
    <xf numFmtId="0" fontId="57" fillId="4" borderId="45" xfId="0" applyFont="1" applyFill="1" applyBorder="1"/>
    <xf numFmtId="0" fontId="42" fillId="4" borderId="0" xfId="0" applyFont="1" applyFill="1"/>
    <xf numFmtId="0" fontId="50" fillId="4" borderId="0" xfId="0" applyFont="1" applyFill="1"/>
    <xf numFmtId="0" fontId="58" fillId="4" borderId="0" xfId="0" applyFont="1" applyFill="1"/>
    <xf numFmtId="0" fontId="59" fillId="4" borderId="0" xfId="0" applyFont="1" applyFill="1"/>
    <xf numFmtId="0" fontId="42" fillId="4" borderId="62" xfId="0" applyFont="1" applyFill="1" applyBorder="1"/>
    <xf numFmtId="0" fontId="55" fillId="4" borderId="62" xfId="0" applyFont="1" applyFill="1" applyBorder="1"/>
    <xf numFmtId="0" fontId="55" fillId="4" borderId="63" xfId="0" applyFont="1" applyFill="1" applyBorder="1"/>
    <xf numFmtId="0" fontId="42" fillId="4" borderId="79" xfId="0" applyFont="1" applyFill="1" applyBorder="1" applyProtection="1">
      <protection locked="0"/>
    </xf>
    <xf numFmtId="0" fontId="57" fillId="4" borderId="60" xfId="0" applyFont="1" applyFill="1" applyBorder="1"/>
    <xf numFmtId="0" fontId="57" fillId="4" borderId="0" xfId="0" applyFont="1" applyFill="1"/>
    <xf numFmtId="0" fontId="57" fillId="4" borderId="0" xfId="0" applyFont="1" applyFill="1" applyAlignment="1" applyProtection="1">
      <alignment horizontal="center"/>
      <protection locked="0"/>
    </xf>
    <xf numFmtId="4" fontId="42" fillId="4" borderId="46" xfId="0" applyNumberFormat="1" applyFont="1" applyFill="1" applyBorder="1"/>
    <xf numFmtId="4" fontId="42" fillId="4" borderId="0" xfId="0" applyNumberFormat="1" applyFont="1" applyFill="1"/>
    <xf numFmtId="0" fontId="55" fillId="4" borderId="30" xfId="0" applyFont="1" applyFill="1" applyBorder="1"/>
    <xf numFmtId="0" fontId="55" fillId="4" borderId="80" xfId="0" applyFont="1" applyFill="1" applyBorder="1"/>
    <xf numFmtId="0" fontId="57" fillId="4" borderId="0" xfId="0" applyFont="1" applyFill="1" applyAlignment="1">
      <alignment horizontal="right"/>
    </xf>
    <xf numFmtId="0" fontId="57" fillId="4" borderId="45" xfId="0" applyFont="1" applyFill="1" applyBorder="1" applyAlignment="1">
      <alignment horizontal="left"/>
    </xf>
    <xf numFmtId="0" fontId="57" fillId="4" borderId="0" xfId="0" applyFont="1" applyFill="1" applyProtection="1">
      <protection locked="0"/>
    </xf>
    <xf numFmtId="0" fontId="57" fillId="4" borderId="46" xfId="0" applyFont="1" applyFill="1" applyBorder="1"/>
    <xf numFmtId="4" fontId="57" fillId="4" borderId="0" xfId="0" applyNumberFormat="1" applyFont="1" applyFill="1" applyProtection="1">
      <protection locked="0"/>
    </xf>
    <xf numFmtId="0" fontId="57" fillId="4" borderId="45" xfId="0" applyFont="1" applyFill="1" applyBorder="1" applyAlignment="1">
      <alignment horizontal="right"/>
    </xf>
    <xf numFmtId="0" fontId="57" fillId="4" borderId="80" xfId="0" applyFont="1" applyFill="1" applyBorder="1"/>
    <xf numFmtId="0" fontId="60" fillId="4" borderId="45" xfId="0" applyFont="1" applyFill="1" applyBorder="1" applyAlignment="1">
      <alignment horizontal="left"/>
    </xf>
    <xf numFmtId="0" fontId="61" fillId="4" borderId="0" xfId="0" applyFont="1" applyFill="1" applyAlignment="1">
      <alignment horizontal="center" wrapText="1"/>
    </xf>
    <xf numFmtId="0" fontId="62" fillId="4" borderId="0" xfId="0" applyFont="1" applyFill="1" applyAlignment="1">
      <alignment wrapText="1"/>
    </xf>
    <xf numFmtId="0" fontId="42" fillId="0" borderId="0" xfId="0" applyFont="1"/>
    <xf numFmtId="0" fontId="42" fillId="0" borderId="81" xfId="0" applyFont="1" applyBorder="1" applyAlignment="1" applyProtection="1">
      <alignment horizontal="center"/>
      <protection locked="0"/>
    </xf>
    <xf numFmtId="0" fontId="42" fillId="0" borderId="82" xfId="0" applyFont="1" applyBorder="1" applyAlignment="1">
      <alignment horizontal="center"/>
    </xf>
    <xf numFmtId="0" fontId="42" fillId="0" borderId="83" xfId="0" applyFont="1" applyBorder="1" applyAlignment="1">
      <alignment horizontal="center"/>
    </xf>
    <xf numFmtId="0" fontId="42" fillId="5" borderId="36" xfId="0" applyFont="1" applyFill="1" applyBorder="1" applyAlignment="1" applyProtection="1">
      <alignment horizontal="center"/>
      <protection locked="0"/>
    </xf>
    <xf numFmtId="14" fontId="42" fillId="0" borderId="82" xfId="0" applyNumberFormat="1" applyFont="1" applyBorder="1" applyAlignment="1" applyProtection="1">
      <alignment horizontal="center"/>
      <protection locked="0"/>
    </xf>
    <xf numFmtId="0" fontId="67" fillId="5" borderId="36" xfId="0" applyFont="1" applyFill="1" applyBorder="1" applyAlignment="1" applyProtection="1">
      <alignment horizontal="center"/>
      <protection locked="0"/>
    </xf>
    <xf numFmtId="0" fontId="42" fillId="0" borderId="82" xfId="0" applyFont="1" applyBorder="1" applyAlignment="1" applyProtection="1">
      <alignment horizontal="center"/>
      <protection locked="0"/>
    </xf>
    <xf numFmtId="0" fontId="63" fillId="4" borderId="0" xfId="0" applyFont="1" applyFill="1" applyAlignment="1" applyProtection="1">
      <alignment horizontal="center"/>
      <protection locked="0"/>
    </xf>
    <xf numFmtId="0" fontId="63" fillId="4" borderId="0" xfId="0" applyFont="1" applyFill="1" applyAlignment="1">
      <alignment horizontal="center"/>
    </xf>
    <xf numFmtId="0" fontId="63" fillId="4" borderId="62" xfId="0" applyFont="1" applyFill="1" applyBorder="1" applyAlignment="1">
      <alignment horizontal="center"/>
    </xf>
    <xf numFmtId="0" fontId="63" fillId="4" borderId="60" xfId="0" applyFont="1" applyFill="1" applyBorder="1" applyAlignment="1" applyProtection="1">
      <alignment horizontal="center"/>
      <protection locked="0"/>
    </xf>
    <xf numFmtId="0" fontId="63" fillId="4" borderId="62" xfId="0" applyFont="1" applyFill="1" applyBorder="1" applyAlignment="1" applyProtection="1">
      <alignment horizontal="center"/>
      <protection locked="0"/>
    </xf>
    <xf numFmtId="0" fontId="64" fillId="4" borderId="0" xfId="0" applyFont="1" applyFill="1" applyAlignment="1" applyProtection="1">
      <alignment horizontal="center"/>
      <protection locked="0"/>
    </xf>
    <xf numFmtId="0" fontId="59" fillId="4" borderId="62" xfId="0" applyFont="1" applyFill="1" applyBorder="1" applyAlignment="1" applyProtection="1">
      <alignment horizontal="center"/>
      <protection locked="0"/>
    </xf>
    <xf numFmtId="0" fontId="59" fillId="4" borderId="0" xfId="0" applyFont="1" applyFill="1" applyAlignment="1" applyProtection="1">
      <alignment horizontal="center"/>
      <protection locked="0"/>
    </xf>
    <xf numFmtId="0" fontId="63" fillId="4" borderId="0" xfId="0" applyFont="1" applyFill="1" applyProtection="1">
      <protection locked="0"/>
    </xf>
    <xf numFmtId="0" fontId="63" fillId="4" borderId="0" xfId="0" applyFont="1" applyFill="1" applyAlignment="1" applyProtection="1">
      <alignment horizontal="right"/>
      <protection locked="0"/>
    </xf>
    <xf numFmtId="1" fontId="64" fillId="4" borderId="64" xfId="0" applyNumberFormat="1" applyFont="1" applyFill="1" applyBorder="1" applyProtection="1">
      <protection locked="0"/>
    </xf>
    <xf numFmtId="0" fontId="63" fillId="4" borderId="63" xfId="0" applyFont="1" applyFill="1" applyBorder="1" applyProtection="1">
      <protection locked="0"/>
    </xf>
    <xf numFmtId="0" fontId="63" fillId="4" borderId="64" xfId="0" applyFont="1" applyFill="1" applyBorder="1" applyProtection="1">
      <protection locked="0"/>
    </xf>
    <xf numFmtId="40" fontId="63" fillId="4" borderId="46" xfId="0" applyNumberFormat="1" applyFont="1" applyFill="1" applyBorder="1" applyProtection="1">
      <protection locked="0"/>
    </xf>
    <xf numFmtId="40" fontId="64" fillId="4" borderId="46" xfId="0" applyNumberFormat="1" applyFont="1" applyFill="1" applyBorder="1" applyProtection="1">
      <protection locked="0"/>
    </xf>
    <xf numFmtId="40" fontId="63" fillId="4" borderId="63" xfId="0" applyNumberFormat="1" applyFont="1" applyFill="1" applyBorder="1" applyProtection="1">
      <protection locked="0"/>
    </xf>
    <xf numFmtId="40" fontId="63" fillId="4" borderId="0" xfId="0" applyNumberFormat="1" applyFont="1" applyFill="1" applyProtection="1">
      <protection locked="0"/>
    </xf>
    <xf numFmtId="40" fontId="63" fillId="4" borderId="64" xfId="0" applyNumberFormat="1" applyFont="1" applyFill="1" applyBorder="1" applyProtection="1">
      <protection locked="0"/>
    </xf>
    <xf numFmtId="40" fontId="64" fillId="4" borderId="64" xfId="0" applyNumberFormat="1" applyFont="1" applyFill="1" applyBorder="1" applyAlignment="1" applyProtection="1">
      <alignment horizontal="right"/>
      <protection locked="0"/>
    </xf>
    <xf numFmtId="40" fontId="64" fillId="4" borderId="63" xfId="0" applyNumberFormat="1" applyFont="1" applyFill="1" applyBorder="1" applyProtection="1">
      <protection locked="0"/>
    </xf>
    <xf numFmtId="0" fontId="64" fillId="4" borderId="46" xfId="0" applyFont="1" applyFill="1" applyBorder="1" applyAlignment="1" applyProtection="1">
      <alignment horizontal="center"/>
      <protection locked="0"/>
    </xf>
    <xf numFmtId="0" fontId="59" fillId="4" borderId="63" xfId="0" applyFont="1" applyFill="1" applyBorder="1" applyAlignment="1" applyProtection="1">
      <alignment horizontal="center"/>
      <protection locked="0"/>
    </xf>
    <xf numFmtId="0" fontId="42" fillId="0" borderId="84" xfId="0" applyFont="1" applyBorder="1" applyAlignment="1" applyProtection="1">
      <alignment horizontal="center"/>
      <protection locked="0"/>
    </xf>
    <xf numFmtId="0" fontId="47" fillId="4" borderId="0" xfId="0" applyFont="1" applyFill="1" applyProtection="1">
      <protection locked="0"/>
    </xf>
    <xf numFmtId="0" fontId="68" fillId="5" borderId="85" xfId="0" applyFont="1" applyFill="1" applyBorder="1" applyAlignment="1" applyProtection="1">
      <alignment horizontal="center"/>
      <protection locked="0"/>
    </xf>
    <xf numFmtId="0" fontId="68" fillId="5" borderId="86" xfId="0" applyFont="1" applyFill="1" applyBorder="1" applyAlignment="1" applyProtection="1">
      <alignment horizontal="center"/>
      <protection locked="0"/>
    </xf>
    <xf numFmtId="0" fontId="65" fillId="0" borderId="87" xfId="0" applyFont="1" applyBorder="1" applyAlignment="1" applyProtection="1">
      <alignment horizontal="center"/>
      <protection locked="0"/>
    </xf>
    <xf numFmtId="0" fontId="42" fillId="0" borderId="88" xfId="0" applyFont="1" applyBorder="1" applyAlignment="1" applyProtection="1">
      <alignment horizontal="center"/>
      <protection locked="0"/>
    </xf>
    <xf numFmtId="40" fontId="44" fillId="4" borderId="46" xfId="0" applyNumberFormat="1" applyFont="1" applyFill="1" applyBorder="1"/>
    <xf numFmtId="40" fontId="49" fillId="4" borderId="89" xfId="0" applyNumberFormat="1" applyFont="1" applyFill="1" applyBorder="1"/>
    <xf numFmtId="40" fontId="49" fillId="4" borderId="46" xfId="0" applyNumberFormat="1" applyFont="1" applyFill="1" applyBorder="1"/>
    <xf numFmtId="40" fontId="69" fillId="4" borderId="41" xfId="0" applyNumberFormat="1" applyFont="1" applyFill="1" applyBorder="1"/>
    <xf numFmtId="40" fontId="49" fillId="4" borderId="46" xfId="0" applyNumberFormat="1" applyFont="1" applyFill="1" applyBorder="1" applyAlignment="1" applyProtection="1">
      <alignment horizontal="center"/>
      <protection locked="0"/>
    </xf>
    <xf numFmtId="0" fontId="68" fillId="5" borderId="90" xfId="0" applyFont="1" applyFill="1" applyBorder="1" applyAlignment="1" applyProtection="1">
      <alignment horizontal="center"/>
      <protection locked="0"/>
    </xf>
    <xf numFmtId="0" fontId="68" fillId="5" borderId="91" xfId="0" applyFont="1" applyFill="1" applyBorder="1" applyAlignment="1" applyProtection="1">
      <alignment horizontal="center"/>
      <protection locked="0"/>
    </xf>
    <xf numFmtId="0" fontId="68" fillId="5" borderId="92" xfId="0" applyFont="1" applyFill="1" applyBorder="1" applyAlignment="1" applyProtection="1">
      <alignment horizontal="center"/>
      <protection locked="0"/>
    </xf>
    <xf numFmtId="168" fontId="42" fillId="0" borderId="82" xfId="0" applyNumberFormat="1" applyFont="1" applyBorder="1" applyAlignment="1" applyProtection="1">
      <alignment horizontal="center"/>
      <protection locked="0"/>
    </xf>
    <xf numFmtId="0" fontId="60" fillId="4" borderId="0" xfId="0" applyFont="1" applyFill="1" applyAlignment="1">
      <alignment horizontal="left"/>
    </xf>
    <xf numFmtId="0" fontId="57" fillId="4" borderId="93" xfId="0" applyFont="1" applyFill="1" applyBorder="1"/>
    <xf numFmtId="0" fontId="56" fillId="4" borderId="45" xfId="0" applyFont="1" applyFill="1" applyBorder="1"/>
    <xf numFmtId="0" fontId="56" fillId="4" borderId="0" xfId="0" applyFont="1" applyFill="1"/>
    <xf numFmtId="0" fontId="54" fillId="4" borderId="79" xfId="0" applyFont="1" applyFill="1" applyBorder="1"/>
    <xf numFmtId="0" fontId="54" fillId="4" borderId="60" xfId="0" applyFont="1" applyFill="1" applyBorder="1"/>
    <xf numFmtId="0" fontId="51" fillId="4" borderId="45" xfId="0" applyFont="1" applyFill="1" applyBorder="1" applyAlignment="1">
      <alignment horizontal="left"/>
    </xf>
    <xf numFmtId="0" fontId="51" fillId="4" borderId="0" xfId="0" applyFont="1" applyFill="1" applyAlignment="1">
      <alignment horizontal="right"/>
    </xf>
    <xf numFmtId="0" fontId="42" fillId="0" borderId="67" xfId="0" applyFont="1" applyBorder="1" applyAlignment="1">
      <alignment horizontal="center"/>
    </xf>
    <xf numFmtId="0" fontId="65" fillId="0" borderId="94" xfId="0" applyFont="1" applyBorder="1" applyAlignment="1" applyProtection="1">
      <alignment horizontal="center"/>
      <protection locked="0"/>
    </xf>
    <xf numFmtId="0" fontId="42" fillId="0" borderId="95" xfId="0" applyFont="1" applyBorder="1" applyAlignment="1" applyProtection="1">
      <alignment horizontal="center"/>
      <protection locked="0"/>
    </xf>
    <xf numFmtId="0" fontId="0" fillId="0" borderId="19" xfId="0" applyBorder="1" applyAlignment="1">
      <alignment horizontal="center"/>
    </xf>
    <xf numFmtId="0" fontId="70" fillId="0" borderId="22" xfId="0" applyFont="1" applyBorder="1" applyAlignment="1">
      <alignment horizontal="center"/>
    </xf>
    <xf numFmtId="0" fontId="55" fillId="0" borderId="0" xfId="0" applyFont="1" applyAlignment="1" applyProtection="1">
      <alignment horizontal="left" vertical="center"/>
      <protection locked="0"/>
    </xf>
    <xf numFmtId="0" fontId="42" fillId="0" borderId="0" xfId="0" applyFont="1" applyAlignment="1" applyProtection="1">
      <alignment vertical="center"/>
      <protection locked="0"/>
    </xf>
    <xf numFmtId="0" fontId="55" fillId="0" borderId="0" xfId="0" applyFont="1" applyAlignment="1" applyProtection="1">
      <alignment vertical="center"/>
      <protection locked="0"/>
    </xf>
    <xf numFmtId="0" fontId="42" fillId="0" borderId="0" xfId="0" applyFont="1" applyAlignment="1" applyProtection="1">
      <alignment horizontal="left" vertical="center"/>
      <protection locked="0"/>
    </xf>
    <xf numFmtId="0" fontId="65" fillId="4" borderId="96" xfId="0" applyFont="1" applyFill="1" applyBorder="1" applyProtection="1">
      <protection locked="0"/>
    </xf>
    <xf numFmtId="0" fontId="42" fillId="0" borderId="97" xfId="0" applyFont="1" applyBorder="1" applyAlignment="1" applyProtection="1">
      <alignment horizontal="center"/>
      <protection locked="0"/>
    </xf>
    <xf numFmtId="0" fontId="65" fillId="4" borderId="98" xfId="0" applyFont="1" applyFill="1" applyBorder="1" applyProtection="1">
      <protection locked="0"/>
    </xf>
    <xf numFmtId="14" fontId="42" fillId="0" borderId="84" xfId="0" applyNumberFormat="1" applyFont="1" applyBorder="1" applyAlignment="1" applyProtection="1">
      <alignment horizontal="center"/>
      <protection locked="0"/>
    </xf>
    <xf numFmtId="0" fontId="42" fillId="0" borderId="99" xfId="0" applyFont="1" applyBorder="1" applyAlignment="1" applyProtection="1">
      <alignment horizontal="center"/>
      <protection locked="0"/>
    </xf>
    <xf numFmtId="0" fontId="65" fillId="0" borderId="100" xfId="0" applyFont="1" applyBorder="1" applyAlignment="1" applyProtection="1">
      <alignment horizontal="center"/>
      <protection locked="0"/>
    </xf>
    <xf numFmtId="0" fontId="0" fillId="0" borderId="101" xfId="0" applyBorder="1" applyAlignment="1">
      <alignment horizontal="center"/>
    </xf>
    <xf numFmtId="0" fontId="42" fillId="0" borderId="102" xfId="0" applyFont="1" applyBorder="1" applyAlignment="1" applyProtection="1">
      <alignment horizontal="center"/>
      <protection locked="0"/>
    </xf>
    <xf numFmtId="0" fontId="65" fillId="0" borderId="103" xfId="0" applyFont="1" applyBorder="1" applyAlignment="1" applyProtection="1">
      <alignment horizontal="center"/>
      <protection locked="0"/>
    </xf>
    <xf numFmtId="0" fontId="0" fillId="0" borderId="104" xfId="0" applyBorder="1" applyAlignment="1">
      <alignment horizontal="center"/>
    </xf>
    <xf numFmtId="0" fontId="42" fillId="0" borderId="105" xfId="0" applyFont="1" applyBorder="1" applyAlignment="1" applyProtection="1">
      <alignment horizontal="center"/>
      <protection locked="0"/>
    </xf>
    <xf numFmtId="0" fontId="68" fillId="5" borderId="100" xfId="0" applyFont="1" applyFill="1" applyBorder="1" applyAlignment="1" applyProtection="1">
      <alignment horizontal="center"/>
      <protection locked="0"/>
    </xf>
    <xf numFmtId="0" fontId="68" fillId="5" borderId="101" xfId="0" applyFont="1" applyFill="1" applyBorder="1" applyAlignment="1" applyProtection="1">
      <alignment horizontal="center"/>
      <protection locked="0"/>
    </xf>
    <xf numFmtId="0" fontId="68" fillId="5" borderId="102" xfId="0" applyFont="1" applyFill="1" applyBorder="1" applyAlignment="1" applyProtection="1">
      <alignment horizontal="center"/>
      <protection locked="0"/>
    </xf>
    <xf numFmtId="0" fontId="42" fillId="0" borderId="74" xfId="0" applyFont="1" applyBorder="1" applyAlignment="1">
      <alignment horizontal="center"/>
    </xf>
    <xf numFmtId="0" fontId="42" fillId="0" borderId="105" xfId="0" applyFont="1" applyBorder="1" applyAlignment="1">
      <alignment horizontal="center"/>
    </xf>
    <xf numFmtId="0" fontId="0" fillId="0" borderId="19" xfId="0" applyBorder="1" applyAlignment="1">
      <alignment horizontal="center" vertical="center"/>
    </xf>
    <xf numFmtId="0" fontId="0" fillId="0" borderId="104" xfId="0" applyBorder="1" applyAlignment="1">
      <alignment horizontal="center" vertical="center"/>
    </xf>
    <xf numFmtId="0" fontId="71" fillId="0" borderId="73" xfId="0" applyFont="1" applyBorder="1" applyAlignment="1" applyProtection="1">
      <alignment horizontal="center"/>
      <protection locked="0"/>
    </xf>
    <xf numFmtId="0" fontId="32" fillId="0" borderId="82" xfId="1" applyBorder="1" applyAlignment="1" applyProtection="1">
      <alignment horizontal="center"/>
      <protection locked="0"/>
    </xf>
    <xf numFmtId="168" fontId="63" fillId="4" borderId="64" xfId="0" applyNumberFormat="1" applyFont="1" applyFill="1" applyBorder="1" applyAlignment="1">
      <alignment horizontal="left"/>
    </xf>
    <xf numFmtId="0" fontId="63" fillId="4" borderId="46" xfId="0" applyFont="1" applyFill="1" applyBorder="1" applyAlignment="1" applyProtection="1">
      <alignment horizontal="left"/>
      <protection locked="0"/>
    </xf>
    <xf numFmtId="49" fontId="63" fillId="4" borderId="63" xfId="0" applyNumberFormat="1" applyFont="1" applyFill="1" applyBorder="1" applyAlignment="1" applyProtection="1">
      <alignment horizontal="left"/>
      <protection locked="0"/>
    </xf>
    <xf numFmtId="0" fontId="72" fillId="4" borderId="60" xfId="0" applyFont="1" applyFill="1" applyBorder="1" applyAlignment="1">
      <alignment horizontal="center"/>
    </xf>
    <xf numFmtId="0" fontId="51" fillId="4" borderId="45" xfId="0" applyFont="1" applyFill="1" applyBorder="1"/>
    <xf numFmtId="44" fontId="58" fillId="4" borderId="0" xfId="0" applyNumberFormat="1" applyFont="1" applyFill="1" applyProtection="1">
      <protection locked="0"/>
    </xf>
    <xf numFmtId="0" fontId="73" fillId="4" borderId="0" xfId="0" applyFont="1" applyFill="1" applyProtection="1">
      <protection locked="0"/>
    </xf>
    <xf numFmtId="0" fontId="52" fillId="4" borderId="0" xfId="0" applyFont="1" applyFill="1" applyProtection="1">
      <protection locked="0"/>
    </xf>
    <xf numFmtId="0" fontId="55" fillId="0" borderId="0" xfId="0" applyFont="1" applyProtection="1">
      <protection locked="0"/>
    </xf>
    <xf numFmtId="1" fontId="42" fillId="0" borderId="83" xfId="0" applyNumberFormat="1" applyFont="1" applyBorder="1" applyAlignment="1" applyProtection="1">
      <alignment horizontal="center" wrapText="1"/>
      <protection locked="0"/>
    </xf>
    <xf numFmtId="0" fontId="76" fillId="0" borderId="82" xfId="0" applyFont="1" applyBorder="1" applyAlignment="1" applyProtection="1">
      <alignment horizontal="center"/>
      <protection locked="0"/>
    </xf>
    <xf numFmtId="0" fontId="32" fillId="0" borderId="0" xfId="1" applyAlignment="1" applyProtection="1"/>
    <xf numFmtId="0" fontId="42" fillId="0" borderId="74" xfId="0" quotePrefix="1" applyFont="1" applyBorder="1" applyAlignment="1" applyProtection="1">
      <alignment horizontal="center"/>
      <protection locked="0"/>
    </xf>
    <xf numFmtId="169" fontId="63" fillId="4" borderId="46" xfId="0" applyNumberFormat="1" applyFont="1" applyFill="1" applyBorder="1" applyAlignment="1">
      <alignment horizontal="left"/>
    </xf>
    <xf numFmtId="0" fontId="53" fillId="4" borderId="0" xfId="0" applyFont="1" applyFill="1" applyAlignment="1" applyProtection="1">
      <alignment horizontal="right"/>
      <protection locked="0"/>
    </xf>
    <xf numFmtId="0" fontId="85" fillId="6" borderId="108" xfId="0" applyFont="1" applyFill="1" applyBorder="1" applyAlignment="1">
      <alignment horizontal="center" vertical="top"/>
    </xf>
    <xf numFmtId="0" fontId="80" fillId="7" borderId="108" xfId="0" applyFont="1" applyFill="1" applyBorder="1" applyAlignment="1">
      <alignment horizontal="center" vertical="center"/>
    </xf>
    <xf numFmtId="40" fontId="80" fillId="7" borderId="108" xfId="0" applyNumberFormat="1" applyFont="1" applyFill="1" applyBorder="1" applyAlignment="1">
      <alignment vertical="center"/>
    </xf>
    <xf numFmtId="0" fontId="85" fillId="6" borderId="108" xfId="0" applyFont="1" applyFill="1" applyBorder="1" applyAlignment="1">
      <alignment horizontal="center" vertical="center"/>
    </xf>
    <xf numFmtId="0" fontId="86" fillId="7" borderId="108" xfId="0" applyFont="1" applyFill="1" applyBorder="1" applyAlignment="1">
      <alignment horizontal="center" vertical="center"/>
    </xf>
    <xf numFmtId="0" fontId="82" fillId="0" borderId="108" xfId="0" applyFont="1" applyBorder="1" applyAlignment="1">
      <alignment horizontal="center" vertical="center"/>
    </xf>
    <xf numFmtId="0" fontId="80" fillId="7" borderId="108" xfId="0" applyFont="1" applyFill="1" applyBorder="1" applyAlignment="1">
      <alignment vertical="center"/>
    </xf>
    <xf numFmtId="0" fontId="80" fillId="7" borderId="108" xfId="0" applyFont="1" applyFill="1" applyBorder="1" applyAlignment="1">
      <alignment vertical="center" wrapText="1"/>
    </xf>
    <xf numFmtId="0" fontId="82" fillId="6" borderId="0" xfId="0" applyFont="1" applyFill="1" applyAlignment="1">
      <alignment vertical="center"/>
    </xf>
    <xf numFmtId="0" fontId="93" fillId="6" borderId="0" xfId="0" applyFont="1" applyFill="1" applyAlignment="1">
      <alignment vertical="center"/>
    </xf>
    <xf numFmtId="0" fontId="81" fillId="6" borderId="0" xfId="0" applyFont="1" applyFill="1" applyAlignment="1">
      <alignment vertical="center"/>
    </xf>
    <xf numFmtId="0" fontId="81" fillId="0" borderId="19" xfId="0" applyFont="1" applyBorder="1" applyAlignment="1">
      <alignment vertical="center"/>
    </xf>
    <xf numFmtId="0" fontId="82" fillId="6" borderId="0" xfId="0" applyFont="1" applyFill="1" applyAlignment="1">
      <alignment horizontal="center" vertical="center"/>
    </xf>
    <xf numFmtId="1" fontId="82" fillId="6" borderId="0" xfId="0" applyNumberFormat="1" applyFont="1" applyFill="1" applyAlignment="1">
      <alignment vertical="center"/>
    </xf>
    <xf numFmtId="0" fontId="81" fillId="6" borderId="0" xfId="0" applyFont="1" applyFill="1" applyAlignment="1">
      <alignment horizontal="center" vertical="center"/>
    </xf>
    <xf numFmtId="0" fontId="82" fillId="0" borderId="0" xfId="0" applyFont="1" applyAlignment="1">
      <alignment vertical="center"/>
    </xf>
    <xf numFmtId="1" fontId="81" fillId="6" borderId="0" xfId="0" applyNumberFormat="1" applyFont="1" applyFill="1" applyAlignment="1">
      <alignment horizontal="left" vertical="center"/>
    </xf>
    <xf numFmtId="0" fontId="81" fillId="6" borderId="0" xfId="0" applyFont="1" applyFill="1" applyAlignment="1">
      <alignment horizontal="left" vertical="center"/>
    </xf>
    <xf numFmtId="1" fontId="82" fillId="6" borderId="39" xfId="0" applyNumberFormat="1" applyFont="1" applyFill="1" applyBorder="1" applyAlignment="1">
      <alignment horizontal="center" vertical="center"/>
    </xf>
    <xf numFmtId="0" fontId="82" fillId="6" borderId="0" xfId="0" applyFont="1" applyFill="1" applyAlignment="1">
      <alignment horizontal="centerContinuous" vertical="center"/>
    </xf>
    <xf numFmtId="0" fontId="82" fillId="0" borderId="0" xfId="0" applyFont="1" applyAlignment="1">
      <alignment horizontal="center" vertical="center"/>
    </xf>
    <xf numFmtId="1" fontId="82" fillId="0" borderId="0" xfId="0" applyNumberFormat="1" applyFont="1" applyAlignment="1">
      <alignment vertical="center"/>
    </xf>
    <xf numFmtId="0" fontId="81" fillId="0" borderId="0" xfId="0" applyFont="1" applyAlignment="1">
      <alignment vertical="center"/>
    </xf>
    <xf numFmtId="0" fontId="80" fillId="7" borderId="108" xfId="0" applyFont="1" applyFill="1" applyBorder="1" applyAlignment="1">
      <alignment horizontal="center" vertical="center" wrapText="1"/>
    </xf>
    <xf numFmtId="1" fontId="82" fillId="6" borderId="0" xfId="0" applyNumberFormat="1" applyFont="1" applyFill="1" applyAlignment="1">
      <alignment horizontal="center" vertical="center"/>
    </xf>
    <xf numFmtId="0" fontId="78" fillId="7" borderId="110" xfId="0" applyFont="1" applyFill="1" applyBorder="1" applyAlignment="1">
      <alignment horizontal="center" vertical="center"/>
    </xf>
    <xf numFmtId="0" fontId="78" fillId="7" borderId="110" xfId="0" applyFont="1" applyFill="1" applyBorder="1" applyAlignment="1">
      <alignment vertical="center"/>
    </xf>
    <xf numFmtId="1" fontId="78" fillId="7" borderId="110" xfId="0" applyNumberFormat="1" applyFont="1" applyFill="1" applyBorder="1" applyAlignment="1">
      <alignment vertical="center"/>
    </xf>
    <xf numFmtId="0" fontId="80" fillId="7" borderId="111" xfId="0" applyFont="1" applyFill="1" applyBorder="1" applyAlignment="1">
      <alignment horizontal="center" vertical="center" wrapText="1"/>
    </xf>
    <xf numFmtId="0" fontId="79" fillId="7" borderId="111" xfId="0" applyFont="1" applyFill="1" applyBorder="1" applyAlignment="1">
      <alignment horizontal="center" vertical="center"/>
    </xf>
    <xf numFmtId="0" fontId="80" fillId="7" borderId="111" xfId="0" applyFont="1" applyFill="1" applyBorder="1" applyAlignment="1">
      <alignment horizontal="center" vertical="center"/>
    </xf>
    <xf numFmtId="0" fontId="80" fillId="7" borderId="113" xfId="0" applyFont="1" applyFill="1" applyBorder="1" applyAlignment="1">
      <alignment horizontal="center" vertical="center"/>
    </xf>
    <xf numFmtId="0" fontId="80" fillId="7" borderId="109" xfId="0" applyFont="1" applyFill="1" applyBorder="1" applyAlignment="1">
      <alignment horizontal="center" vertical="center" wrapText="1"/>
    </xf>
    <xf numFmtId="0" fontId="93" fillId="6" borderId="0" xfId="0" applyFont="1" applyFill="1" applyAlignment="1">
      <alignment horizontal="center" vertical="center"/>
    </xf>
    <xf numFmtId="0" fontId="85" fillId="0" borderId="111" xfId="0" applyFont="1" applyBorder="1" applyAlignment="1">
      <alignment horizontal="center" vertical="top"/>
    </xf>
    <xf numFmtId="0" fontId="85" fillId="6" borderId="111" xfId="0" applyFont="1" applyFill="1" applyBorder="1" applyAlignment="1">
      <alignment horizontal="center" vertical="top"/>
    </xf>
    <xf numFmtId="0" fontId="82" fillId="0" borderId="111" xfId="0" applyFont="1" applyBorder="1" applyAlignment="1">
      <alignment horizontal="center" vertical="center" wrapText="1"/>
    </xf>
    <xf numFmtId="0" fontId="79" fillId="7" borderId="112" xfId="0" applyFont="1" applyFill="1" applyBorder="1" applyAlignment="1">
      <alignment horizontal="center" vertical="center" wrapText="1"/>
    </xf>
    <xf numFmtId="0" fontId="85" fillId="0" borderId="111" xfId="0" applyFont="1" applyBorder="1" applyAlignment="1">
      <alignment horizontal="center" vertical="center"/>
    </xf>
    <xf numFmtId="0" fontId="82" fillId="6" borderId="108" xfId="0" applyFont="1" applyFill="1" applyBorder="1" applyAlignment="1">
      <alignment horizontal="center" vertical="center"/>
    </xf>
    <xf numFmtId="0" fontId="85" fillId="6" borderId="111" xfId="0" applyFont="1" applyFill="1" applyBorder="1" applyAlignment="1">
      <alignment horizontal="center" vertical="center" wrapText="1"/>
    </xf>
    <xf numFmtId="0" fontId="82" fillId="6" borderId="19" xfId="0" applyFont="1" applyFill="1" applyBorder="1" applyAlignment="1">
      <alignment horizontal="center" vertical="center"/>
    </xf>
    <xf numFmtId="40" fontId="81" fillId="6" borderId="19" xfId="0" applyNumberFormat="1" applyFont="1" applyFill="1" applyBorder="1" applyAlignment="1" applyProtection="1">
      <alignment horizontal="center" vertical="center"/>
      <protection hidden="1"/>
    </xf>
    <xf numFmtId="40" fontId="81" fillId="6" borderId="0" xfId="0" applyNumberFormat="1" applyFont="1" applyFill="1" applyAlignment="1" applyProtection="1">
      <alignment horizontal="center" vertical="center"/>
      <protection hidden="1"/>
    </xf>
    <xf numFmtId="0" fontId="82" fillId="6" borderId="111" xfId="0" applyFont="1" applyFill="1" applyBorder="1" applyAlignment="1">
      <alignment horizontal="center" vertical="center" wrapText="1"/>
    </xf>
    <xf numFmtId="0" fontId="82" fillId="6" borderId="111" xfId="0" applyFont="1" applyFill="1" applyBorder="1" applyAlignment="1">
      <alignment horizontal="center" vertical="center"/>
    </xf>
    <xf numFmtId="0" fontId="82" fillId="6" borderId="108" xfId="0" applyFont="1" applyFill="1" applyBorder="1" applyAlignment="1">
      <alignment horizontal="center" vertical="center" wrapText="1"/>
    </xf>
    <xf numFmtId="0" fontId="85" fillId="6" borderId="111" xfId="0" applyFont="1" applyFill="1" applyBorder="1" applyAlignment="1">
      <alignment horizontal="center" vertical="center"/>
    </xf>
    <xf numFmtId="0" fontId="80" fillId="7" borderId="114" xfId="0" applyFont="1" applyFill="1" applyBorder="1" applyAlignment="1">
      <alignment horizontal="center" vertical="center"/>
    </xf>
    <xf numFmtId="0" fontId="81" fillId="6" borderId="0" xfId="0" applyFont="1" applyFill="1" applyAlignment="1">
      <alignment horizontal="left" vertical="center"/>
    </xf>
    <xf numFmtId="0" fontId="82" fillId="6" borderId="0" xfId="0" applyFont="1" applyFill="1" applyAlignment="1" applyProtection="1">
      <alignment vertical="center"/>
      <protection locked="0"/>
    </xf>
    <xf numFmtId="0" fontId="81" fillId="6" borderId="0" xfId="0" applyFont="1" applyFill="1" applyAlignment="1" applyProtection="1">
      <alignment horizontal="left" vertical="center"/>
      <protection locked="0"/>
    </xf>
    <xf numFmtId="1" fontId="80" fillId="7" borderId="108" xfId="0" applyNumberFormat="1" applyFont="1" applyFill="1" applyBorder="1" applyAlignment="1" applyProtection="1">
      <alignment horizontal="center" vertical="center" wrapText="1"/>
      <protection locked="0"/>
    </xf>
    <xf numFmtId="0" fontId="80" fillId="7" borderId="108" xfId="0" applyFont="1" applyFill="1" applyBorder="1" applyAlignment="1" applyProtection="1">
      <alignment horizontal="center" vertical="center" wrapText="1"/>
      <protection locked="0"/>
    </xf>
    <xf numFmtId="2" fontId="85" fillId="6" borderId="19" xfId="0" applyNumberFormat="1" applyFont="1" applyFill="1" applyBorder="1" applyAlignment="1" applyProtection="1">
      <alignment horizontal="center" vertical="top"/>
      <protection locked="0"/>
    </xf>
    <xf numFmtId="2" fontId="86" fillId="7" borderId="19" xfId="0" applyNumberFormat="1" applyFont="1" applyFill="1" applyBorder="1" applyAlignment="1" applyProtection="1">
      <alignment horizontal="center" vertical="center"/>
      <protection locked="0"/>
    </xf>
    <xf numFmtId="2" fontId="82" fillId="6" borderId="19" xfId="0" applyNumberFormat="1" applyFont="1" applyFill="1" applyBorder="1" applyAlignment="1" applyProtection="1">
      <alignment horizontal="center" vertical="top"/>
      <protection locked="0"/>
    </xf>
    <xf numFmtId="2" fontId="85" fillId="6" borderId="19" xfId="0" applyNumberFormat="1" applyFont="1" applyFill="1" applyBorder="1" applyAlignment="1" applyProtection="1">
      <alignment horizontal="center" vertical="center"/>
      <protection locked="0"/>
    </xf>
    <xf numFmtId="40" fontId="86" fillId="7" borderId="19" xfId="0" applyNumberFormat="1" applyFont="1" applyFill="1" applyBorder="1" applyAlignment="1" applyProtection="1">
      <alignment horizontal="center" vertical="center"/>
      <protection locked="0"/>
    </xf>
    <xf numFmtId="40" fontId="82" fillId="7" borderId="19" xfId="0" applyNumberFormat="1" applyFont="1" applyFill="1" applyBorder="1" applyAlignment="1" applyProtection="1">
      <alignment horizontal="center" vertical="center"/>
      <protection locked="0"/>
    </xf>
    <xf numFmtId="2" fontId="82" fillId="6" borderId="19" xfId="0" applyNumberFormat="1" applyFont="1" applyFill="1" applyBorder="1" applyAlignment="1" applyProtection="1">
      <alignment horizontal="center" vertical="center"/>
      <protection locked="0"/>
    </xf>
    <xf numFmtId="40" fontId="80" fillId="7" borderId="19" xfId="0" applyNumberFormat="1" applyFont="1" applyFill="1" applyBorder="1" applyAlignment="1" applyProtection="1">
      <alignment horizontal="center" vertical="center" wrapText="1"/>
      <protection locked="0"/>
    </xf>
    <xf numFmtId="40" fontId="80" fillId="7" borderId="19" xfId="0" quotePrefix="1" applyNumberFormat="1" applyFont="1" applyFill="1" applyBorder="1" applyAlignment="1" applyProtection="1">
      <alignment horizontal="center" vertical="center" wrapText="1"/>
      <protection locked="0"/>
    </xf>
    <xf numFmtId="40" fontId="82" fillId="0" borderId="19" xfId="0" applyNumberFormat="1" applyFont="1" applyBorder="1" applyAlignment="1" applyProtection="1">
      <alignment horizontal="center" vertical="center"/>
      <protection locked="0"/>
    </xf>
    <xf numFmtId="40" fontId="81" fillId="7" borderId="19" xfId="0" quotePrefix="1" applyNumberFormat="1" applyFont="1" applyFill="1" applyBorder="1" applyAlignment="1" applyProtection="1">
      <alignment horizontal="center" vertical="center" wrapText="1"/>
      <protection locked="0"/>
    </xf>
    <xf numFmtId="0" fontId="80" fillId="7" borderId="19" xfId="0" applyFont="1" applyFill="1" applyBorder="1" applyAlignment="1" applyProtection="1">
      <alignment vertical="center" wrapText="1"/>
      <protection locked="0"/>
    </xf>
    <xf numFmtId="0" fontId="80" fillId="7" borderId="19" xfId="0" applyFont="1" applyFill="1" applyBorder="1" applyAlignment="1" applyProtection="1">
      <alignment horizontal="center" vertical="center" wrapText="1"/>
      <protection locked="0"/>
    </xf>
    <xf numFmtId="40" fontId="82" fillId="6" borderId="19" xfId="0" applyNumberFormat="1" applyFont="1" applyFill="1" applyBorder="1" applyAlignment="1" applyProtection="1">
      <alignment horizontal="center" vertical="center"/>
      <protection locked="0"/>
    </xf>
    <xf numFmtId="4" fontId="82" fillId="6" borderId="19" xfId="0" applyNumberFormat="1" applyFont="1" applyFill="1" applyBorder="1" applyAlignment="1" applyProtection="1">
      <alignment horizontal="center" vertical="center" wrapText="1"/>
      <protection locked="0"/>
    </xf>
    <xf numFmtId="4" fontId="82" fillId="6" borderId="19" xfId="0" applyNumberFormat="1" applyFont="1" applyFill="1" applyBorder="1" applyAlignment="1" applyProtection="1">
      <alignment horizontal="center" vertical="center"/>
      <protection locked="0"/>
    </xf>
    <xf numFmtId="0" fontId="80" fillId="7" borderId="19" xfId="0" applyFont="1" applyFill="1" applyBorder="1" applyAlignment="1" applyProtection="1">
      <alignment vertical="center"/>
      <protection locked="0"/>
    </xf>
    <xf numFmtId="40" fontId="80" fillId="7" borderId="19" xfId="0" applyNumberFormat="1" applyFont="1" applyFill="1" applyBorder="1" applyAlignment="1" applyProtection="1">
      <alignment vertical="center"/>
      <protection locked="0"/>
    </xf>
    <xf numFmtId="0" fontId="78" fillId="7" borderId="19" xfId="0" applyFont="1" applyFill="1" applyBorder="1" applyAlignment="1" applyProtection="1">
      <alignment vertical="center"/>
      <protection locked="0"/>
    </xf>
    <xf numFmtId="0" fontId="82" fillId="0" borderId="0" xfId="0" applyFont="1" applyAlignment="1" applyProtection="1">
      <alignment vertical="center"/>
      <protection locked="0"/>
    </xf>
    <xf numFmtId="0" fontId="101" fillId="6" borderId="19" xfId="0" applyFont="1" applyFill="1" applyBorder="1" applyAlignment="1" applyProtection="1">
      <alignment horizontal="left" vertical="top" wrapText="1"/>
      <protection locked="0"/>
    </xf>
    <xf numFmtId="0" fontId="82" fillId="6" borderId="117" xfId="0" applyFont="1" applyFill="1" applyBorder="1" applyAlignment="1">
      <alignment horizontal="center" vertical="center" wrapText="1"/>
    </xf>
    <xf numFmtId="0" fontId="82" fillId="6" borderId="118" xfId="0" applyFont="1" applyFill="1" applyBorder="1" applyAlignment="1">
      <alignment horizontal="center" vertical="center"/>
    </xf>
    <xf numFmtId="2" fontId="85" fillId="6" borderId="0" xfId="0" applyNumberFormat="1" applyFont="1" applyFill="1" applyBorder="1" applyAlignment="1" applyProtection="1">
      <alignment horizontal="center" vertical="center"/>
      <protection locked="0"/>
    </xf>
    <xf numFmtId="2" fontId="85" fillId="8" borderId="19" xfId="0" applyNumberFormat="1" applyFont="1" applyFill="1" applyBorder="1" applyAlignment="1" applyProtection="1">
      <alignment horizontal="center" vertical="center"/>
      <protection locked="0"/>
    </xf>
    <xf numFmtId="1" fontId="85" fillId="8" borderId="19" xfId="0" applyNumberFormat="1" applyFont="1" applyFill="1" applyBorder="1" applyAlignment="1" applyProtection="1">
      <alignment horizontal="center" vertical="top"/>
      <protection locked="0"/>
    </xf>
    <xf numFmtId="1" fontId="85" fillId="8" borderId="19" xfId="0" applyNumberFormat="1" applyFont="1" applyFill="1" applyBorder="1" applyAlignment="1" applyProtection="1">
      <alignment horizontal="center" vertical="center"/>
      <protection locked="0"/>
    </xf>
    <xf numFmtId="1" fontId="80" fillId="7" borderId="111" xfId="0" applyNumberFormat="1" applyFont="1" applyFill="1" applyBorder="1" applyAlignment="1" applyProtection="1">
      <alignment horizontal="center" vertical="center" wrapText="1"/>
      <protection locked="0"/>
    </xf>
    <xf numFmtId="0" fontId="80" fillId="7" borderId="119" xfId="0" applyFont="1" applyFill="1" applyBorder="1" applyAlignment="1">
      <alignment horizontal="center" vertical="center" wrapText="1"/>
    </xf>
    <xf numFmtId="40" fontId="80" fillId="7" borderId="19" xfId="0" applyNumberFormat="1" applyFont="1" applyFill="1" applyBorder="1" applyAlignment="1">
      <alignment horizontal="center" vertical="center"/>
    </xf>
    <xf numFmtId="170" fontId="85" fillId="9" borderId="19" xfId="0" applyNumberFormat="1" applyFont="1" applyFill="1" applyBorder="1" applyAlignment="1" applyProtection="1">
      <alignment horizontal="center" vertical="top"/>
      <protection locked="0"/>
    </xf>
    <xf numFmtId="170" fontId="85" fillId="9" borderId="19" xfId="0" applyNumberFormat="1" applyFont="1" applyFill="1" applyBorder="1" applyAlignment="1" applyProtection="1">
      <alignment horizontal="center" vertical="center"/>
      <protection locked="0"/>
    </xf>
    <xf numFmtId="4" fontId="79" fillId="7" borderId="19" xfId="0" applyNumberFormat="1" applyFont="1" applyFill="1" applyBorder="1" applyAlignment="1" applyProtection="1">
      <alignment horizontal="center" vertical="center"/>
      <protection locked="0"/>
    </xf>
    <xf numFmtId="0" fontId="80" fillId="7" borderId="120" xfId="0" applyFont="1" applyFill="1" applyBorder="1" applyAlignment="1">
      <alignment horizontal="center" vertical="center"/>
    </xf>
    <xf numFmtId="0" fontId="80" fillId="7" borderId="121" xfId="0" applyFont="1" applyFill="1" applyBorder="1" applyAlignment="1" applyProtection="1">
      <alignment horizontal="center" vertical="center" wrapText="1"/>
      <protection locked="0"/>
    </xf>
    <xf numFmtId="0" fontId="80" fillId="7" borderId="122" xfId="0" applyFont="1" applyFill="1" applyBorder="1" applyAlignment="1">
      <alignment horizontal="center" vertical="center" wrapText="1"/>
    </xf>
    <xf numFmtId="40" fontId="100" fillId="7" borderId="123" xfId="0" applyNumberFormat="1" applyFont="1" applyFill="1" applyBorder="1" applyAlignment="1" applyProtection="1">
      <alignment horizontal="center" vertical="center"/>
      <protection locked="0"/>
    </xf>
    <xf numFmtId="0" fontId="85" fillId="6" borderId="122" xfId="0" applyFont="1" applyFill="1" applyBorder="1" applyAlignment="1">
      <alignment horizontal="left" vertical="top"/>
    </xf>
    <xf numFmtId="4" fontId="82" fillId="6" borderId="123" xfId="0" applyNumberFormat="1" applyFont="1" applyFill="1" applyBorder="1" applyAlignment="1" applyProtection="1">
      <alignment horizontal="center" vertical="center" wrapText="1"/>
      <protection locked="0"/>
    </xf>
    <xf numFmtId="0" fontId="85" fillId="6" borderId="122" xfId="0" applyFont="1" applyFill="1" applyBorder="1" applyAlignment="1">
      <alignment horizontal="left" vertical="top" wrapText="1"/>
    </xf>
    <xf numFmtId="0" fontId="87" fillId="6" borderId="122" xfId="0" applyFont="1" applyFill="1" applyBorder="1" applyAlignment="1">
      <alignment horizontal="left" vertical="top" wrapText="1"/>
    </xf>
    <xf numFmtId="0" fontId="82" fillId="6" borderId="122" xfId="0" applyFont="1" applyFill="1" applyBorder="1" applyAlignment="1">
      <alignment horizontal="left" vertical="top"/>
    </xf>
    <xf numFmtId="0" fontId="82" fillId="6" borderId="122" xfId="0" applyFont="1" applyFill="1" applyBorder="1" applyAlignment="1">
      <alignment horizontal="left" vertical="center" wrapText="1"/>
    </xf>
    <xf numFmtId="0" fontId="79" fillId="7" borderId="122" xfId="0" applyFont="1" applyFill="1" applyBorder="1" applyAlignment="1">
      <alignment horizontal="center" vertical="center"/>
    </xf>
    <xf numFmtId="0" fontId="80" fillId="7" borderId="122" xfId="0" applyFont="1" applyFill="1" applyBorder="1" applyAlignment="1">
      <alignment horizontal="center" vertical="center"/>
    </xf>
    <xf numFmtId="0" fontId="82" fillId="0" borderId="122" xfId="0" applyFont="1" applyBorder="1" applyAlignment="1">
      <alignment horizontal="left" vertical="center" wrapText="1"/>
    </xf>
    <xf numFmtId="0" fontId="82" fillId="0" borderId="122" xfId="0" applyFont="1" applyBorder="1" applyAlignment="1">
      <alignment vertical="center" wrapText="1"/>
    </xf>
    <xf numFmtId="0" fontId="85" fillId="0" borderId="122" xfId="0" applyFont="1" applyBorder="1" applyAlignment="1">
      <alignment horizontal="left" vertical="top"/>
    </xf>
    <xf numFmtId="0" fontId="80" fillId="7" borderId="122" xfId="0" applyFont="1" applyFill="1" applyBorder="1" applyAlignment="1">
      <alignment vertical="center"/>
    </xf>
    <xf numFmtId="0" fontId="82" fillId="6" borderId="122" xfId="0" applyFont="1" applyFill="1" applyBorder="1" applyAlignment="1">
      <alignment vertical="center"/>
    </xf>
    <xf numFmtId="0" fontId="82" fillId="6" borderId="122" xfId="0" applyFont="1" applyFill="1" applyBorder="1" applyAlignment="1">
      <alignment vertical="center" wrapText="1"/>
    </xf>
    <xf numFmtId="4" fontId="82" fillId="6" borderId="124" xfId="0" applyNumberFormat="1" applyFont="1" applyFill="1" applyBorder="1" applyAlignment="1" applyProtection="1">
      <alignment horizontal="center" vertical="center" wrapText="1"/>
      <protection locked="0"/>
    </xf>
    <xf numFmtId="0" fontId="82" fillId="6" borderId="125" xfId="0" applyFont="1" applyFill="1" applyBorder="1" applyAlignment="1">
      <alignment vertical="center" wrapText="1"/>
    </xf>
    <xf numFmtId="0" fontId="79" fillId="7" borderId="126" xfId="0" applyFont="1" applyFill="1" applyBorder="1" applyAlignment="1">
      <alignment horizontal="left" vertical="center" wrapText="1"/>
    </xf>
    <xf numFmtId="0" fontId="88" fillId="6" borderId="1" xfId="0" applyFont="1" applyFill="1" applyBorder="1" applyAlignment="1" applyProtection="1">
      <alignment horizontal="center" vertical="center" wrapText="1"/>
      <protection locked="0"/>
    </xf>
    <xf numFmtId="0" fontId="88" fillId="6" borderId="0" xfId="0" applyFont="1" applyFill="1" applyBorder="1" applyAlignment="1" applyProtection="1">
      <alignment horizontal="center" vertical="center" wrapText="1"/>
      <protection locked="0"/>
    </xf>
    <xf numFmtId="0" fontId="88" fillId="6" borderId="2" xfId="0" applyFont="1" applyFill="1" applyBorder="1" applyAlignment="1" applyProtection="1">
      <alignment horizontal="center" vertical="center" wrapText="1"/>
      <protection locked="0"/>
    </xf>
    <xf numFmtId="0" fontId="94" fillId="0" borderId="1" xfId="0" applyFont="1" applyBorder="1" applyAlignment="1">
      <alignment vertical="center"/>
    </xf>
    <xf numFmtId="0" fontId="88" fillId="6" borderId="0" xfId="0" applyFont="1" applyFill="1" applyBorder="1" applyAlignment="1" applyProtection="1">
      <alignment horizontal="left" wrapText="1"/>
      <protection locked="0"/>
    </xf>
    <xf numFmtId="0" fontId="88" fillId="6" borderId="2" xfId="0" applyFont="1" applyFill="1" applyBorder="1" applyAlignment="1" applyProtection="1">
      <alignment horizontal="left" wrapText="1"/>
      <protection locked="0"/>
    </xf>
    <xf numFmtId="0" fontId="88" fillId="6" borderId="0" xfId="0" applyFont="1" applyFill="1" applyBorder="1" applyAlignment="1" applyProtection="1">
      <alignment horizontal="left" vertical="center"/>
      <protection locked="0"/>
    </xf>
    <xf numFmtId="0" fontId="88" fillId="6" borderId="2" xfId="0" applyFont="1" applyFill="1" applyBorder="1" applyAlignment="1" applyProtection="1">
      <alignment horizontal="left" vertical="center"/>
      <protection locked="0"/>
    </xf>
    <xf numFmtId="0" fontId="88" fillId="6" borderId="0" xfId="0" applyFont="1" applyFill="1" applyBorder="1" applyAlignment="1" applyProtection="1">
      <alignment horizontal="left" vertical="center" wrapText="1"/>
      <protection locked="0"/>
    </xf>
    <xf numFmtId="0" fontId="88" fillId="6" borderId="2" xfId="0" applyFont="1" applyFill="1" applyBorder="1" applyAlignment="1" applyProtection="1">
      <alignment horizontal="left" vertical="center" wrapText="1"/>
      <protection locked="0"/>
    </xf>
    <xf numFmtId="0" fontId="88" fillId="6" borderId="1" xfId="0" applyFont="1" applyFill="1" applyBorder="1" applyAlignment="1">
      <alignment horizontal="left" vertical="center" indent="4"/>
    </xf>
    <xf numFmtId="0" fontId="88" fillId="6" borderId="0" xfId="0" applyFont="1" applyFill="1" applyBorder="1" applyAlignment="1">
      <alignment horizontal="center" vertical="center"/>
    </xf>
    <xf numFmtId="0" fontId="89" fillId="6" borderId="0" xfId="0" applyFont="1" applyFill="1" applyBorder="1"/>
    <xf numFmtId="0" fontId="89" fillId="6" borderId="0" xfId="0" applyFont="1" applyFill="1" applyBorder="1" applyAlignment="1" applyProtection="1">
      <alignment vertical="center"/>
      <protection locked="0"/>
    </xf>
    <xf numFmtId="0" fontId="89" fillId="6" borderId="2" xfId="0" applyFont="1" applyFill="1" applyBorder="1" applyAlignment="1" applyProtection="1">
      <alignment vertical="center"/>
      <protection locked="0"/>
    </xf>
    <xf numFmtId="0" fontId="90" fillId="6" borderId="1" xfId="0" applyFont="1" applyFill="1" applyBorder="1" applyAlignment="1">
      <alignment vertical="center"/>
    </xf>
    <xf numFmtId="0" fontId="90" fillId="6" borderId="0" xfId="0" applyFont="1" applyFill="1" applyBorder="1" applyAlignment="1">
      <alignment horizontal="center" vertical="center"/>
    </xf>
    <xf numFmtId="0" fontId="89" fillId="6" borderId="0" xfId="0" applyFont="1" applyFill="1" applyBorder="1" applyAlignment="1">
      <alignment vertical="center"/>
    </xf>
    <xf numFmtId="0" fontId="89" fillId="6" borderId="0" xfId="0" applyFont="1" applyFill="1" applyBorder="1" applyAlignment="1">
      <alignment vertical="center" wrapText="1"/>
    </xf>
    <xf numFmtId="0" fontId="89" fillId="6" borderId="0" xfId="0" applyFont="1" applyFill="1" applyBorder="1" applyProtection="1">
      <protection locked="0"/>
    </xf>
    <xf numFmtId="0" fontId="89" fillId="6" borderId="2" xfId="0" applyFont="1" applyFill="1" applyBorder="1" applyProtection="1">
      <protection locked="0"/>
    </xf>
    <xf numFmtId="0" fontId="88" fillId="6" borderId="1" xfId="0" applyFont="1" applyFill="1" applyBorder="1" applyAlignment="1">
      <alignment vertical="center" wrapText="1"/>
    </xf>
    <xf numFmtId="0" fontId="88" fillId="6" borderId="0" xfId="0" applyFont="1" applyFill="1" applyBorder="1" applyAlignment="1">
      <alignment horizontal="center" vertical="center" wrapText="1"/>
    </xf>
    <xf numFmtId="0" fontId="91" fillId="6" borderId="0" xfId="0" applyFont="1" applyFill="1" applyBorder="1"/>
    <xf numFmtId="0" fontId="89" fillId="6" borderId="0" xfId="0" applyFont="1" applyFill="1" applyBorder="1" applyAlignment="1" applyProtection="1">
      <alignment horizontal="left" vertical="center"/>
      <protection locked="0"/>
    </xf>
    <xf numFmtId="0" fontId="89" fillId="6" borderId="2" xfId="0" applyFont="1" applyFill="1" applyBorder="1" applyAlignment="1" applyProtection="1">
      <alignment horizontal="left" vertical="center"/>
      <protection locked="0"/>
    </xf>
    <xf numFmtId="0" fontId="92" fillId="6" borderId="1" xfId="0" applyFont="1" applyFill="1" applyBorder="1" applyAlignment="1">
      <alignment vertical="center" wrapText="1"/>
    </xf>
    <xf numFmtId="0" fontId="92" fillId="6" borderId="0" xfId="0" applyFont="1" applyFill="1" applyBorder="1" applyAlignment="1">
      <alignment horizontal="center" vertical="center" wrapText="1"/>
    </xf>
    <xf numFmtId="0" fontId="54" fillId="6" borderId="0" xfId="0" applyFont="1" applyFill="1" applyBorder="1"/>
    <xf numFmtId="0" fontId="0" fillId="6" borderId="0" xfId="0" applyFill="1" applyBorder="1"/>
    <xf numFmtId="0" fontId="54" fillId="6" borderId="0" xfId="0" applyFont="1" applyFill="1" applyBorder="1" applyProtection="1">
      <protection locked="0"/>
    </xf>
    <xf numFmtId="0" fontId="54" fillId="6" borderId="2" xfId="0" applyFont="1" applyFill="1" applyBorder="1" applyProtection="1">
      <protection locked="0"/>
    </xf>
    <xf numFmtId="0" fontId="92" fillId="6" borderId="3" xfId="0" applyFont="1" applyFill="1" applyBorder="1" applyAlignment="1">
      <alignment vertical="center" wrapText="1"/>
    </xf>
    <xf numFmtId="0" fontId="92" fillId="6" borderId="30" xfId="0" applyFont="1" applyFill="1" applyBorder="1" applyAlignment="1">
      <alignment horizontal="center" vertical="center" wrapText="1"/>
    </xf>
    <xf numFmtId="0" fontId="54" fillId="6" borderId="30" xfId="0" applyFont="1" applyFill="1" applyBorder="1"/>
    <xf numFmtId="0" fontId="0" fillId="6" borderId="30" xfId="0" applyFill="1" applyBorder="1"/>
    <xf numFmtId="0" fontId="54" fillId="6" borderId="30" xfId="0" applyFont="1" applyFill="1" applyBorder="1" applyProtection="1">
      <protection locked="0"/>
    </xf>
    <xf numFmtId="0" fontId="54" fillId="6" borderId="5" xfId="0" applyFont="1" applyFill="1" applyBorder="1" applyProtection="1">
      <protection locked="0"/>
    </xf>
    <xf numFmtId="0" fontId="23" fillId="0" borderId="0" xfId="0" applyFont="1" applyAlignment="1" applyProtection="1">
      <alignment horizontal="center" vertical="center"/>
      <protection locked="0"/>
    </xf>
    <xf numFmtId="0" fontId="17" fillId="0" borderId="0" xfId="0" applyFont="1" applyAlignment="1" applyProtection="1">
      <alignment horizontal="center"/>
      <protection locked="0"/>
    </xf>
    <xf numFmtId="0" fontId="22" fillId="0" borderId="0" xfId="0" applyFont="1" applyAlignment="1" applyProtection="1">
      <alignment horizontal="center"/>
      <protection locked="0"/>
    </xf>
    <xf numFmtId="44" fontId="22" fillId="0" borderId="0" xfId="0" applyNumberFormat="1" applyFont="1" applyAlignment="1" applyProtection="1">
      <alignment horizontal="center"/>
      <protection locked="0"/>
    </xf>
    <xf numFmtId="0" fontId="21" fillId="0" borderId="0" xfId="0" applyFont="1" applyAlignment="1" applyProtection="1">
      <alignment horizontal="center"/>
      <protection locked="0"/>
    </xf>
    <xf numFmtId="0" fontId="18" fillId="0" borderId="60" xfId="0" applyFont="1" applyBorder="1" applyAlignment="1" applyProtection="1">
      <alignment horizontal="center"/>
      <protection locked="0"/>
    </xf>
    <xf numFmtId="0" fontId="68" fillId="5" borderId="75" xfId="0" applyFont="1" applyFill="1" applyBorder="1" applyAlignment="1" applyProtection="1">
      <alignment horizontal="center"/>
      <protection locked="0"/>
    </xf>
    <xf numFmtId="0" fontId="68" fillId="5" borderId="36" xfId="0" applyFont="1" applyFill="1" applyBorder="1" applyAlignment="1" applyProtection="1">
      <alignment horizontal="center"/>
      <protection locked="0"/>
    </xf>
    <xf numFmtId="0" fontId="68" fillId="5" borderId="93" xfId="0" applyFont="1" applyFill="1" applyBorder="1" applyAlignment="1" applyProtection="1">
      <alignment horizontal="center"/>
      <protection locked="0"/>
    </xf>
    <xf numFmtId="0" fontId="34" fillId="3" borderId="0" xfId="0" applyFont="1" applyFill="1" applyAlignment="1" applyProtection="1">
      <alignment horizontal="left" wrapText="1"/>
      <protection locked="0"/>
    </xf>
    <xf numFmtId="167" fontId="34" fillId="3" borderId="0" xfId="0" applyNumberFormat="1" applyFont="1" applyFill="1" applyAlignment="1" applyProtection="1">
      <alignment horizontal="left"/>
      <protection locked="0"/>
    </xf>
    <xf numFmtId="0" fontId="34" fillId="3" borderId="0" xfId="0" applyFont="1" applyFill="1" applyAlignment="1" applyProtection="1">
      <alignment horizontal="left"/>
      <protection locked="0"/>
    </xf>
    <xf numFmtId="0" fontId="35" fillId="3" borderId="0" xfId="0" applyFont="1" applyFill="1" applyAlignment="1" applyProtection="1">
      <alignment horizontal="left" wrapText="1"/>
      <protection locked="0"/>
    </xf>
    <xf numFmtId="0" fontId="37" fillId="3" borderId="0" xfId="0" applyFont="1" applyFill="1" applyAlignment="1" applyProtection="1">
      <alignment horizontal="center" wrapText="1"/>
      <protection locked="0"/>
    </xf>
    <xf numFmtId="44" fontId="0" fillId="4" borderId="0" xfId="0" applyNumberFormat="1" applyFill="1" applyProtection="1">
      <protection locked="0"/>
    </xf>
    <xf numFmtId="0" fontId="0" fillId="4" borderId="0" xfId="0" applyFill="1" applyAlignment="1" applyProtection="1">
      <alignment horizontal="left"/>
      <protection locked="0"/>
    </xf>
    <xf numFmtId="0" fontId="34" fillId="4" borderId="0" xfId="0" applyFont="1" applyFill="1" applyAlignment="1" applyProtection="1">
      <alignment horizontal="left"/>
      <protection locked="0"/>
    </xf>
    <xf numFmtId="49" fontId="0" fillId="4" borderId="0" xfId="0" applyNumberFormat="1" applyFill="1" applyAlignment="1" applyProtection="1">
      <alignment horizontal="left"/>
      <protection locked="0"/>
    </xf>
    <xf numFmtId="166" fontId="0" fillId="4" borderId="0" xfId="0" applyNumberFormat="1" applyFill="1" applyAlignment="1" applyProtection="1">
      <alignment horizontal="left"/>
      <protection locked="0"/>
    </xf>
    <xf numFmtId="0" fontId="37" fillId="4" borderId="0" xfId="0" applyFont="1" applyFill="1" applyAlignment="1" applyProtection="1">
      <alignment wrapText="1"/>
      <protection locked="0"/>
    </xf>
    <xf numFmtId="0" fontId="0" fillId="4" borderId="0" xfId="0" applyFill="1" applyProtection="1">
      <protection locked="0"/>
    </xf>
    <xf numFmtId="0" fontId="34" fillId="4" borderId="0" xfId="0" applyFont="1" applyFill="1" applyAlignment="1" applyProtection="1">
      <alignment wrapText="1"/>
      <protection locked="0"/>
    </xf>
    <xf numFmtId="0" fontId="35" fillId="4" borderId="0" xfId="0" applyFont="1" applyFill="1" applyAlignment="1" applyProtection="1">
      <alignment wrapText="1"/>
      <protection locked="0"/>
    </xf>
    <xf numFmtId="0" fontId="39" fillId="4" borderId="0" xfId="0" applyFont="1" applyFill="1" applyProtection="1">
      <protection locked="0"/>
    </xf>
    <xf numFmtId="0" fontId="40" fillId="4" borderId="0" xfId="1" applyFont="1" applyFill="1" applyBorder="1" applyAlignment="1" applyProtection="1">
      <alignment horizontal="left"/>
      <protection locked="0"/>
    </xf>
    <xf numFmtId="0" fontId="45" fillId="4" borderId="0" xfId="0" applyFont="1" applyFill="1" applyAlignment="1" applyProtection="1">
      <alignment horizontal="center" vertical="center"/>
      <protection locked="0"/>
    </xf>
    <xf numFmtId="0" fontId="49" fillId="4" borderId="59" xfId="0" applyFont="1" applyFill="1" applyBorder="1" applyAlignment="1" applyProtection="1">
      <alignment horizontal="left"/>
      <protection locked="0"/>
    </xf>
    <xf numFmtId="0" fontId="49" fillId="4" borderId="60" xfId="0" applyFont="1" applyFill="1" applyBorder="1" applyAlignment="1" applyProtection="1">
      <alignment horizontal="left"/>
      <protection locked="0"/>
    </xf>
    <xf numFmtId="0" fontId="49" fillId="4" borderId="64" xfId="0" applyFont="1" applyFill="1" applyBorder="1" applyAlignment="1" applyProtection="1">
      <alignment horizontal="left"/>
      <protection locked="0"/>
    </xf>
    <xf numFmtId="0" fontId="47" fillId="4" borderId="0" xfId="0" applyFont="1" applyFill="1" applyAlignment="1" applyProtection="1">
      <alignment horizontal="center"/>
      <protection locked="0"/>
    </xf>
    <xf numFmtId="0" fontId="49" fillId="4" borderId="60" xfId="0" applyFont="1" applyFill="1" applyBorder="1" applyAlignment="1" applyProtection="1">
      <alignment horizontal="center"/>
      <protection locked="0"/>
    </xf>
    <xf numFmtId="0" fontId="52" fillId="4" borderId="0" xfId="0" applyFont="1" applyFill="1" applyAlignment="1" applyProtection="1">
      <alignment horizontal="center"/>
      <protection locked="0"/>
    </xf>
    <xf numFmtId="14" fontId="47" fillId="4" borderId="60" xfId="0" applyNumberFormat="1" applyFont="1" applyFill="1" applyBorder="1" applyAlignment="1">
      <alignment horizontal="left"/>
    </xf>
    <xf numFmtId="0" fontId="47" fillId="4" borderId="60" xfId="0" applyFont="1" applyFill="1" applyBorder="1" applyAlignment="1">
      <alignment horizontal="left"/>
    </xf>
    <xf numFmtId="0" fontId="77" fillId="4" borderId="0" xfId="0" applyFont="1" applyFill="1" applyAlignment="1" applyProtection="1">
      <alignment horizontal="left"/>
      <protection locked="0"/>
    </xf>
    <xf numFmtId="0" fontId="74" fillId="4" borderId="0" xfId="0" applyFont="1" applyFill="1" applyAlignment="1" applyProtection="1">
      <alignment horizontal="left"/>
      <protection locked="0"/>
    </xf>
    <xf numFmtId="44" fontId="55" fillId="4" borderId="0" xfId="0" applyNumberFormat="1" applyFont="1" applyFill="1" applyProtection="1">
      <protection locked="0"/>
    </xf>
    <xf numFmtId="0" fontId="55" fillId="4" borderId="0" xfId="0" applyFont="1" applyFill="1" applyProtection="1">
      <protection locked="0"/>
    </xf>
    <xf numFmtId="0" fontId="81" fillId="0" borderId="12" xfId="0" applyFont="1" applyBorder="1" applyAlignment="1" applyProtection="1">
      <alignment horizontal="center" vertical="center"/>
      <protection locked="0"/>
    </xf>
    <xf numFmtId="0" fontId="81" fillId="0" borderId="80" xfId="0" applyFont="1" applyBorder="1" applyAlignment="1" applyProtection="1">
      <alignment horizontal="center" vertical="center"/>
      <protection locked="0"/>
    </xf>
    <xf numFmtId="0" fontId="81" fillId="0" borderId="39" xfId="0" applyFont="1" applyBorder="1" applyAlignment="1" applyProtection="1">
      <alignment horizontal="center" vertical="center"/>
      <protection locked="0"/>
    </xf>
    <xf numFmtId="40" fontId="79" fillId="7" borderId="113" xfId="0" applyNumberFormat="1" applyFont="1" applyFill="1" applyBorder="1" applyAlignment="1" applyProtection="1">
      <alignment horizontal="center" vertical="center" wrapText="1"/>
      <protection locked="0"/>
    </xf>
    <xf numFmtId="0" fontId="79" fillId="7" borderId="113" xfId="0" applyFont="1" applyFill="1" applyBorder="1" applyAlignment="1" applyProtection="1">
      <alignment horizontal="center" vertical="center" wrapText="1"/>
      <protection locked="0"/>
    </xf>
    <xf numFmtId="0" fontId="79" fillId="7" borderId="116" xfId="0" applyFont="1" applyFill="1" applyBorder="1" applyAlignment="1" applyProtection="1">
      <alignment horizontal="center" vertical="center" wrapText="1"/>
      <protection locked="0"/>
    </xf>
    <xf numFmtId="0" fontId="81" fillId="0" borderId="19" xfId="0" applyFont="1" applyBorder="1" applyAlignment="1" applyProtection="1">
      <alignment horizontal="left" vertical="center"/>
      <protection locked="0"/>
    </xf>
    <xf numFmtId="0" fontId="81" fillId="0" borderId="115" xfId="0" applyFont="1" applyBorder="1" applyAlignment="1" applyProtection="1">
      <alignment horizontal="center" vertical="center"/>
      <protection locked="0"/>
    </xf>
    <xf numFmtId="0" fontId="81" fillId="0" borderId="7" xfId="0" applyFont="1" applyBorder="1" applyAlignment="1" applyProtection="1">
      <alignment horizontal="center" vertical="center"/>
      <protection locked="0"/>
    </xf>
    <xf numFmtId="0" fontId="81" fillId="0" borderId="12" xfId="0" applyFont="1" applyBorder="1" applyAlignment="1" applyProtection="1">
      <alignment horizontal="left" vertical="center"/>
      <protection locked="0"/>
    </xf>
    <xf numFmtId="0" fontId="81" fillId="0" borderId="39" xfId="0" applyFont="1" applyBorder="1" applyAlignment="1" applyProtection="1">
      <alignment horizontal="left" vertical="center"/>
      <protection locked="0"/>
    </xf>
    <xf numFmtId="0" fontId="81" fillId="0" borderId="6" xfId="0" applyFont="1" applyBorder="1" applyAlignment="1" applyProtection="1">
      <alignment horizontal="left" vertical="center"/>
      <protection locked="0"/>
    </xf>
    <xf numFmtId="0" fontId="81" fillId="0" borderId="7" xfId="0" applyFont="1" applyBorder="1" applyAlignment="1" applyProtection="1">
      <alignment horizontal="left" vertical="center"/>
      <protection locked="0"/>
    </xf>
    <xf numFmtId="0" fontId="80" fillId="7" borderId="39" xfId="0" applyFont="1" applyFill="1" applyBorder="1" applyAlignment="1" applyProtection="1">
      <alignment horizontal="left" vertical="center"/>
      <protection locked="0"/>
    </xf>
    <xf numFmtId="0" fontId="80" fillId="7" borderId="12" xfId="0" applyFont="1" applyFill="1" applyBorder="1" applyAlignment="1" applyProtection="1">
      <alignment horizontal="center" vertical="center"/>
      <protection locked="0"/>
    </xf>
    <xf numFmtId="0" fontId="80" fillId="7" borderId="80" xfId="0" applyFont="1" applyFill="1" applyBorder="1" applyAlignment="1" applyProtection="1">
      <alignment horizontal="center" vertical="center"/>
      <protection locked="0"/>
    </xf>
    <xf numFmtId="0" fontId="80" fillId="7" borderId="39" xfId="0" applyFont="1" applyFill="1" applyBorder="1" applyAlignment="1" applyProtection="1">
      <alignment horizontal="center" vertical="center"/>
      <protection locked="0"/>
    </xf>
    <xf numFmtId="0" fontId="89" fillId="6" borderId="1" xfId="0" applyFont="1" applyFill="1" applyBorder="1" applyAlignment="1">
      <alignment horizontal="left" vertical="center"/>
    </xf>
    <xf numFmtId="0" fontId="89" fillId="6" borderId="0" xfId="0" applyFont="1" applyFill="1" applyBorder="1" applyAlignment="1">
      <alignment horizontal="left" vertical="center"/>
    </xf>
    <xf numFmtId="0" fontId="89" fillId="6" borderId="1" xfId="0" applyFont="1" applyFill="1" applyBorder="1" applyAlignment="1">
      <alignment vertical="center"/>
    </xf>
    <xf numFmtId="0" fontId="89" fillId="6" borderId="0" xfId="0" applyFont="1" applyFill="1" applyBorder="1" applyAlignment="1">
      <alignment vertical="center"/>
    </xf>
    <xf numFmtId="0" fontId="88" fillId="6" borderId="1" xfId="0" applyFont="1" applyFill="1" applyBorder="1" applyAlignment="1">
      <alignment horizontal="left" vertical="center" wrapText="1"/>
    </xf>
    <xf numFmtId="0" fontId="88" fillId="6" borderId="0" xfId="0" applyFont="1" applyFill="1" applyBorder="1" applyAlignment="1">
      <alignment horizontal="left" vertical="center" wrapText="1"/>
    </xf>
    <xf numFmtId="0" fontId="88" fillId="0" borderId="1" xfId="0" applyFont="1" applyBorder="1" applyAlignment="1">
      <alignment horizontal="left" vertical="center" wrapText="1"/>
    </xf>
    <xf numFmtId="0" fontId="88" fillId="0" borderId="0" xfId="0" applyFont="1" applyBorder="1" applyAlignment="1">
      <alignment horizontal="left" vertical="center" wrapText="1"/>
    </xf>
    <xf numFmtId="0" fontId="88" fillId="6" borderId="1" xfId="0" applyFont="1" applyFill="1" applyBorder="1" applyAlignment="1">
      <alignment horizontal="left" vertical="center"/>
    </xf>
    <xf numFmtId="0" fontId="88" fillId="6" borderId="0" xfId="0" applyFont="1" applyFill="1" applyBorder="1" applyAlignment="1">
      <alignment horizontal="left" vertical="center"/>
    </xf>
    <xf numFmtId="0" fontId="88" fillId="6" borderId="1" xfId="0" applyFont="1" applyFill="1" applyBorder="1" applyAlignment="1">
      <alignment horizontal="left" wrapText="1"/>
    </xf>
    <xf numFmtId="0" fontId="88" fillId="6" borderId="0" xfId="0" applyFont="1" applyFill="1" applyBorder="1" applyAlignment="1">
      <alignment horizontal="left" wrapText="1"/>
    </xf>
    <xf numFmtId="40" fontId="25" fillId="0" borderId="22" xfId="0" applyNumberFormat="1" applyFont="1" applyBorder="1" applyAlignment="1" applyProtection="1">
      <alignment horizontal="center"/>
      <protection locked="0"/>
    </xf>
    <xf numFmtId="0" fontId="0" fillId="0" borderId="50" xfId="0" applyBorder="1" applyAlignment="1" applyProtection="1">
      <alignment horizontal="center"/>
      <protection locked="0"/>
    </xf>
    <xf numFmtId="40" fontId="25" fillId="0" borderId="19" xfId="0" applyNumberFormat="1" applyFont="1" applyBorder="1" applyAlignment="1" applyProtection="1">
      <alignment horizontal="center"/>
      <protection locked="0"/>
    </xf>
    <xf numFmtId="0" fontId="0" fillId="0" borderId="49" xfId="0" applyBorder="1" applyAlignment="1" applyProtection="1">
      <alignment horizontal="center"/>
      <protection locked="0"/>
    </xf>
    <xf numFmtId="0" fontId="25" fillId="0" borderId="3" xfId="0" applyFont="1" applyBorder="1" applyAlignment="1" applyProtection="1">
      <alignment horizontal="center"/>
      <protection locked="0"/>
    </xf>
    <xf numFmtId="0" fontId="0" fillId="0" borderId="65" xfId="0" applyBorder="1" applyAlignment="1" applyProtection="1">
      <alignment horizontal="center"/>
      <protection locked="0"/>
    </xf>
    <xf numFmtId="0" fontId="25" fillId="0" borderId="17" xfId="0" applyFont="1" applyBorder="1" applyAlignment="1" applyProtection="1">
      <alignment horizontal="center"/>
      <protection locked="0"/>
    </xf>
    <xf numFmtId="0" fontId="0" fillId="0" borderId="106" xfId="0" applyBorder="1" applyAlignment="1" applyProtection="1">
      <alignment horizontal="center"/>
      <protection locked="0"/>
    </xf>
    <xf numFmtId="40" fontId="25" fillId="0" borderId="67" xfId="0" applyNumberFormat="1" applyFont="1" applyBorder="1" applyAlignment="1" applyProtection="1">
      <alignment horizontal="center"/>
      <protection locked="0"/>
    </xf>
    <xf numFmtId="0" fontId="0" fillId="0" borderId="107" xfId="0" applyBorder="1" applyAlignment="1" applyProtection="1">
      <alignment horizontal="center"/>
      <protection locked="0"/>
    </xf>
    <xf numFmtId="0" fontId="25" fillId="0" borderId="23" xfId="0" applyFont="1" applyBorder="1" applyAlignment="1" applyProtection="1">
      <alignment horizontal="center"/>
      <protection locked="0"/>
    </xf>
    <xf numFmtId="0" fontId="0" fillId="0" borderId="48" xfId="0" applyBorder="1" applyAlignment="1" applyProtection="1">
      <alignment horizontal="center"/>
      <protection locked="0"/>
    </xf>
    <xf numFmtId="0" fontId="25" fillId="0" borderId="19"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0" fillId="0" borderId="38" xfId="0" applyBorder="1" applyAlignment="1" applyProtection="1">
      <alignment horizontal="center"/>
      <protection locked="0"/>
    </xf>
    <xf numFmtId="0" fontId="25" fillId="0" borderId="38"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41" xfId="0" applyFont="1" applyBorder="1" applyAlignment="1" applyProtection="1">
      <alignment horizontal="center"/>
      <protection locked="0"/>
    </xf>
    <xf numFmtId="40" fontId="25" fillId="0" borderId="12" xfId="0" applyNumberFormat="1" applyFont="1" applyBorder="1" applyAlignment="1" applyProtection="1">
      <alignment horizontal="center"/>
      <protection locked="0"/>
    </xf>
    <xf numFmtId="40" fontId="25" fillId="0" borderId="41" xfId="0" applyNumberFormat="1" applyFont="1" applyBorder="1" applyAlignment="1" applyProtection="1">
      <alignment horizontal="center"/>
      <protection locked="0"/>
    </xf>
    <xf numFmtId="40" fontId="25" fillId="0" borderId="13" xfId="0" applyNumberFormat="1" applyFont="1" applyBorder="1" applyAlignment="1" applyProtection="1">
      <alignment horizontal="center"/>
      <protection locked="0"/>
    </xf>
    <xf numFmtId="40" fontId="25" fillId="0" borderId="44" xfId="0" applyNumberFormat="1" applyFont="1" applyBorder="1" applyAlignment="1" applyProtection="1">
      <alignment horizontal="center"/>
      <protection locked="0"/>
    </xf>
    <xf numFmtId="0" fontId="57" fillId="4" borderId="45" xfId="0" applyFont="1" applyFill="1" applyBorder="1"/>
    <xf numFmtId="0" fontId="57" fillId="4" borderId="0" xfId="0" applyFont="1" applyFill="1"/>
    <xf numFmtId="0" fontId="57" fillId="4" borderId="46" xfId="0" applyFont="1" applyFill="1" applyBorder="1"/>
    <xf numFmtId="0" fontId="42" fillId="4" borderId="0" xfId="0" applyFont="1" applyFill="1"/>
    <xf numFmtId="0" fontId="57" fillId="4" borderId="45" xfId="0" applyFont="1" applyFill="1" applyBorder="1" applyAlignment="1">
      <alignment horizontal="left"/>
    </xf>
    <xf numFmtId="0" fontId="57" fillId="4" borderId="0" xfId="0" applyFont="1" applyFill="1" applyAlignment="1">
      <alignment horizontal="left"/>
    </xf>
    <xf numFmtId="0" fontId="80" fillId="7" borderId="80" xfId="0" applyFont="1" applyFill="1" applyBorder="1" applyAlignment="1" applyProtection="1">
      <alignment horizontal="left" vertical="center"/>
      <protection locked="0"/>
    </xf>
    <xf numFmtId="0" fontId="83" fillId="6" borderId="0" xfId="0" applyFont="1" applyFill="1" applyBorder="1" applyAlignment="1">
      <alignment vertical="center"/>
    </xf>
    <xf numFmtId="0" fontId="83" fillId="6" borderId="0" xfId="0" applyFont="1" applyFill="1" applyBorder="1" applyAlignment="1">
      <alignment horizontal="center" vertical="center"/>
    </xf>
    <xf numFmtId="0" fontId="82" fillId="6" borderId="0" xfId="0" applyFont="1" applyFill="1" applyBorder="1" applyAlignment="1">
      <alignment horizontal="center" vertical="center"/>
    </xf>
    <xf numFmtId="0" fontId="84" fillId="6" borderId="0" xfId="0" applyFont="1" applyFill="1" applyBorder="1" applyAlignment="1">
      <alignment horizontal="center" vertical="center"/>
    </xf>
    <xf numFmtId="0" fontId="82" fillId="6" borderId="0" xfId="0" applyFont="1" applyFill="1" applyBorder="1" applyAlignment="1" applyProtection="1">
      <alignment horizontal="center" vertical="center"/>
      <protection locked="0"/>
    </xf>
    <xf numFmtId="0" fontId="81" fillId="0" borderId="19" xfId="0" applyFont="1" applyBorder="1" applyAlignment="1" applyProtection="1">
      <alignment horizontal="center" vertical="center"/>
      <protection locked="0"/>
    </xf>
  </cellXfs>
  <cellStyles count="3">
    <cellStyle name="Hyperlink" xfId="1" builtinId="8"/>
    <cellStyle name="Normal" xfId="0" builtinId="0"/>
    <cellStyle name="Percent" xfId="2" builtinId="5"/>
  </cellStyles>
  <dxfs count="1">
    <dxf>
      <fill>
        <patternFill>
          <bgColor indexed="47"/>
        </patternFill>
      </fill>
    </dxf>
  </dxfs>
  <tableStyles count="0" defaultTableStyle="TableStyleMedium9" defaultPivotStyle="PivotStyleLight16"/>
  <colors>
    <mruColors>
      <color rgb="FFA0A010"/>
      <color rgb="FFFFFF00"/>
      <color rgb="FFFFCC00"/>
      <color rgb="FFF5FD93"/>
      <color rgb="FFF7F599"/>
      <color rgb="FF1DAB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66675</xdr:colOff>
          <xdr:row>0</xdr:row>
          <xdr:rowOff>0</xdr:rowOff>
        </xdr:from>
        <xdr:to>
          <xdr:col>7</xdr:col>
          <xdr:colOff>581025</xdr:colOff>
          <xdr:row>3</xdr:row>
          <xdr:rowOff>85725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F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152400</xdr:colOff>
          <xdr:row>3</xdr:row>
          <xdr:rowOff>28575</xdr:rowOff>
        </xdr:from>
        <xdr:to>
          <xdr:col>9</xdr:col>
          <xdr:colOff>57150</xdr:colOff>
          <xdr:row>6</xdr:row>
          <xdr:rowOff>47625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1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1</xdr:row>
          <xdr:rowOff>0</xdr:rowOff>
        </xdr:from>
        <xdr:to>
          <xdr:col>4</xdr:col>
          <xdr:colOff>285750</xdr:colOff>
          <xdr:row>4</xdr:row>
          <xdr:rowOff>76200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11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962025</xdr:colOff>
      <xdr:row>1</xdr:row>
      <xdr:rowOff>85725</xdr:rowOff>
    </xdr:from>
    <xdr:to>
      <xdr:col>6</xdr:col>
      <xdr:colOff>9525</xdr:colOff>
      <xdr:row>4</xdr:row>
      <xdr:rowOff>219075</xdr:rowOff>
    </xdr:to>
    <xdr:pic>
      <xdr:nvPicPr>
        <xdr:cNvPr id="22723" name="Picture 70" descr="hospitality-by-adnec_green (logo)">
          <a:extLst>
            <a:ext uri="{FF2B5EF4-FFF2-40B4-BE49-F238E27FC236}">
              <a16:creationId xmlns:a16="http://schemas.microsoft.com/office/drawing/2014/main" id="{00000000-0008-0000-1200-0000C3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304800"/>
          <a:ext cx="16764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518581</xdr:colOff>
      <xdr:row>0</xdr:row>
      <xdr:rowOff>42337</xdr:rowOff>
    </xdr:from>
    <xdr:to>
      <xdr:col>6</xdr:col>
      <xdr:colOff>127000</xdr:colOff>
      <xdr:row>5</xdr:row>
      <xdr:rowOff>127000</xdr:rowOff>
    </xdr:to>
    <xdr:pic>
      <xdr:nvPicPr>
        <xdr:cNvPr id="2" name="Picture 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9119" y="42337"/>
          <a:ext cx="1796727" cy="1198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3795591</xdr:colOff>
      <xdr:row>41</xdr:row>
      <xdr:rowOff>7471</xdr:rowOff>
    </xdr:from>
    <xdr:to>
      <xdr:col>1</xdr:col>
      <xdr:colOff>4069388</xdr:colOff>
      <xdr:row>41</xdr:row>
      <xdr:rowOff>188389</xdr:rowOff>
    </xdr:to>
    <xdr:pic>
      <xdr:nvPicPr>
        <xdr:cNvPr id="10" name="Picture 9">
          <a:extLst>
            <a:ext uri="{FF2B5EF4-FFF2-40B4-BE49-F238E27FC236}">
              <a16:creationId xmlns:a16="http://schemas.microsoft.com/office/drawing/2014/main" id="{00000000-0008-0000-1300-00000A000000}"/>
            </a:ext>
          </a:extLst>
        </xdr:cNvPr>
        <xdr:cNvPicPr>
          <a:picLocks noChangeAspect="1"/>
        </xdr:cNvPicPr>
      </xdr:nvPicPr>
      <xdr:blipFill>
        <a:blip xmlns:r="http://schemas.openxmlformats.org/officeDocument/2006/relationships" r:embed="rId2"/>
        <a:stretch>
          <a:fillRect/>
        </a:stretch>
      </xdr:blipFill>
      <xdr:spPr>
        <a:xfrm>
          <a:off x="4040520" y="11510042"/>
          <a:ext cx="273797" cy="180918"/>
        </a:xfrm>
        <a:prstGeom prst="rect">
          <a:avLst/>
        </a:prstGeom>
      </xdr:spPr>
    </xdr:pic>
    <xdr:clientData/>
  </xdr:twoCellAnchor>
  <xdr:twoCellAnchor editAs="oneCell">
    <xdr:from>
      <xdr:col>1</xdr:col>
      <xdr:colOff>3849485</xdr:colOff>
      <xdr:row>40</xdr:row>
      <xdr:rowOff>14941</xdr:rowOff>
    </xdr:from>
    <xdr:to>
      <xdr:col>1</xdr:col>
      <xdr:colOff>4123282</xdr:colOff>
      <xdr:row>41</xdr:row>
      <xdr:rowOff>1624</xdr:rowOff>
    </xdr:to>
    <xdr:pic>
      <xdr:nvPicPr>
        <xdr:cNvPr id="11" name="Picture 10">
          <a:extLst>
            <a:ext uri="{FF2B5EF4-FFF2-40B4-BE49-F238E27FC236}">
              <a16:creationId xmlns:a16="http://schemas.microsoft.com/office/drawing/2014/main" id="{00000000-0008-0000-1300-00000B000000}"/>
            </a:ext>
          </a:extLst>
        </xdr:cNvPr>
        <xdr:cNvPicPr>
          <a:picLocks noChangeAspect="1"/>
        </xdr:cNvPicPr>
      </xdr:nvPicPr>
      <xdr:blipFill>
        <a:blip xmlns:r="http://schemas.openxmlformats.org/officeDocument/2006/relationships" r:embed="rId2"/>
        <a:stretch>
          <a:fillRect/>
        </a:stretch>
      </xdr:blipFill>
      <xdr:spPr>
        <a:xfrm>
          <a:off x="4094414" y="11317941"/>
          <a:ext cx="273797" cy="186254"/>
        </a:xfrm>
        <a:prstGeom prst="rect">
          <a:avLst/>
        </a:prstGeom>
      </xdr:spPr>
    </xdr:pic>
    <xdr:clientData/>
  </xdr:twoCellAnchor>
  <xdr:twoCellAnchor editAs="oneCell">
    <xdr:from>
      <xdr:col>1</xdr:col>
      <xdr:colOff>2985566</xdr:colOff>
      <xdr:row>38</xdr:row>
      <xdr:rowOff>7471</xdr:rowOff>
    </xdr:from>
    <xdr:to>
      <xdr:col>1</xdr:col>
      <xdr:colOff>3259363</xdr:colOff>
      <xdr:row>38</xdr:row>
      <xdr:rowOff>188389</xdr:rowOff>
    </xdr:to>
    <xdr:pic>
      <xdr:nvPicPr>
        <xdr:cNvPr id="13" name="Picture 12">
          <a:extLst>
            <a:ext uri="{FF2B5EF4-FFF2-40B4-BE49-F238E27FC236}">
              <a16:creationId xmlns:a16="http://schemas.microsoft.com/office/drawing/2014/main" id="{00000000-0008-0000-1300-00000D000000}"/>
            </a:ext>
          </a:extLst>
        </xdr:cNvPr>
        <xdr:cNvPicPr>
          <a:picLocks noChangeAspect="1"/>
        </xdr:cNvPicPr>
      </xdr:nvPicPr>
      <xdr:blipFill>
        <a:blip xmlns:r="http://schemas.openxmlformats.org/officeDocument/2006/relationships" r:embed="rId2"/>
        <a:stretch>
          <a:fillRect/>
        </a:stretch>
      </xdr:blipFill>
      <xdr:spPr>
        <a:xfrm>
          <a:off x="3230495" y="10911328"/>
          <a:ext cx="273797" cy="180918"/>
        </a:xfrm>
        <a:prstGeom prst="rect">
          <a:avLst/>
        </a:prstGeom>
      </xdr:spPr>
    </xdr:pic>
    <xdr:clientData/>
  </xdr:twoCellAnchor>
  <xdr:twoCellAnchor editAs="oneCell">
    <xdr:from>
      <xdr:col>1</xdr:col>
      <xdr:colOff>2599766</xdr:colOff>
      <xdr:row>37</xdr:row>
      <xdr:rowOff>14941</xdr:rowOff>
    </xdr:from>
    <xdr:to>
      <xdr:col>1</xdr:col>
      <xdr:colOff>2873563</xdr:colOff>
      <xdr:row>38</xdr:row>
      <xdr:rowOff>1624</xdr:rowOff>
    </xdr:to>
    <xdr:pic>
      <xdr:nvPicPr>
        <xdr:cNvPr id="14" name="Picture 13">
          <a:extLst>
            <a:ext uri="{FF2B5EF4-FFF2-40B4-BE49-F238E27FC236}">
              <a16:creationId xmlns:a16="http://schemas.microsoft.com/office/drawing/2014/main" id="{00000000-0008-0000-1300-00000E000000}"/>
            </a:ext>
          </a:extLst>
        </xdr:cNvPr>
        <xdr:cNvPicPr>
          <a:picLocks noChangeAspect="1"/>
        </xdr:cNvPicPr>
      </xdr:nvPicPr>
      <xdr:blipFill>
        <a:blip xmlns:r="http://schemas.openxmlformats.org/officeDocument/2006/relationships" r:embed="rId2"/>
        <a:stretch>
          <a:fillRect/>
        </a:stretch>
      </xdr:blipFill>
      <xdr:spPr>
        <a:xfrm>
          <a:off x="2846295" y="10593294"/>
          <a:ext cx="273797" cy="180918"/>
        </a:xfrm>
        <a:prstGeom prst="rect">
          <a:avLst/>
        </a:prstGeom>
      </xdr:spPr>
    </xdr:pic>
    <xdr:clientData/>
  </xdr:twoCellAnchor>
  <xdr:twoCellAnchor editAs="oneCell">
    <xdr:from>
      <xdr:col>1</xdr:col>
      <xdr:colOff>3541059</xdr:colOff>
      <xdr:row>42</xdr:row>
      <xdr:rowOff>7471</xdr:rowOff>
    </xdr:from>
    <xdr:to>
      <xdr:col>1</xdr:col>
      <xdr:colOff>3814856</xdr:colOff>
      <xdr:row>42</xdr:row>
      <xdr:rowOff>188389</xdr:rowOff>
    </xdr:to>
    <xdr:pic>
      <xdr:nvPicPr>
        <xdr:cNvPr id="15" name="Picture 14">
          <a:extLst>
            <a:ext uri="{FF2B5EF4-FFF2-40B4-BE49-F238E27FC236}">
              <a16:creationId xmlns:a16="http://schemas.microsoft.com/office/drawing/2014/main" id="{00000000-0008-0000-1300-00000F000000}"/>
            </a:ext>
          </a:extLst>
        </xdr:cNvPr>
        <xdr:cNvPicPr>
          <a:picLocks noChangeAspect="1"/>
        </xdr:cNvPicPr>
      </xdr:nvPicPr>
      <xdr:blipFill>
        <a:blip xmlns:r="http://schemas.openxmlformats.org/officeDocument/2006/relationships" r:embed="rId2"/>
        <a:stretch>
          <a:fillRect/>
        </a:stretch>
      </xdr:blipFill>
      <xdr:spPr>
        <a:xfrm>
          <a:off x="3787588" y="11557000"/>
          <a:ext cx="273797" cy="180918"/>
        </a:xfrm>
        <a:prstGeom prst="rect">
          <a:avLst/>
        </a:prstGeom>
      </xdr:spPr>
    </xdr:pic>
    <xdr:clientData/>
  </xdr:twoCellAnchor>
  <xdr:twoCellAnchor editAs="oneCell">
    <xdr:from>
      <xdr:col>1</xdr:col>
      <xdr:colOff>4209143</xdr:colOff>
      <xdr:row>32</xdr:row>
      <xdr:rowOff>217714</xdr:rowOff>
    </xdr:from>
    <xdr:to>
      <xdr:col>1</xdr:col>
      <xdr:colOff>4482940</xdr:colOff>
      <xdr:row>32</xdr:row>
      <xdr:rowOff>398632</xdr:rowOff>
    </xdr:to>
    <xdr:pic>
      <xdr:nvPicPr>
        <xdr:cNvPr id="16" name="Picture 15">
          <a:extLst>
            <a:ext uri="{FF2B5EF4-FFF2-40B4-BE49-F238E27FC236}">
              <a16:creationId xmlns:a16="http://schemas.microsoft.com/office/drawing/2014/main" id="{00000000-0008-0000-1300-000010000000}"/>
            </a:ext>
          </a:extLst>
        </xdr:cNvPr>
        <xdr:cNvPicPr>
          <a:picLocks noChangeAspect="1"/>
        </xdr:cNvPicPr>
      </xdr:nvPicPr>
      <xdr:blipFill>
        <a:blip xmlns:r="http://schemas.openxmlformats.org/officeDocument/2006/relationships" r:embed="rId2"/>
        <a:stretch>
          <a:fillRect/>
        </a:stretch>
      </xdr:blipFill>
      <xdr:spPr>
        <a:xfrm>
          <a:off x="4454072" y="9107714"/>
          <a:ext cx="273797" cy="180918"/>
        </a:xfrm>
        <a:prstGeom prst="rect">
          <a:avLst/>
        </a:prstGeom>
      </xdr:spPr>
    </xdr:pic>
    <xdr:clientData/>
  </xdr:twoCellAnchor>
  <xdr:twoCellAnchor editAs="oneCell">
    <xdr:from>
      <xdr:col>1</xdr:col>
      <xdr:colOff>4499429</xdr:colOff>
      <xdr:row>30</xdr:row>
      <xdr:rowOff>625928</xdr:rowOff>
    </xdr:from>
    <xdr:to>
      <xdr:col>1</xdr:col>
      <xdr:colOff>4773226</xdr:colOff>
      <xdr:row>30</xdr:row>
      <xdr:rowOff>806846</xdr:rowOff>
    </xdr:to>
    <xdr:pic>
      <xdr:nvPicPr>
        <xdr:cNvPr id="17" name="Picture 16">
          <a:extLst>
            <a:ext uri="{FF2B5EF4-FFF2-40B4-BE49-F238E27FC236}">
              <a16:creationId xmlns:a16="http://schemas.microsoft.com/office/drawing/2014/main" id="{00000000-0008-0000-1300-000011000000}"/>
            </a:ext>
          </a:extLst>
        </xdr:cNvPr>
        <xdr:cNvPicPr>
          <a:picLocks noChangeAspect="1"/>
        </xdr:cNvPicPr>
      </xdr:nvPicPr>
      <xdr:blipFill>
        <a:blip xmlns:r="http://schemas.openxmlformats.org/officeDocument/2006/relationships" r:embed="rId2"/>
        <a:stretch>
          <a:fillRect/>
        </a:stretch>
      </xdr:blipFill>
      <xdr:spPr>
        <a:xfrm>
          <a:off x="4744358" y="7864928"/>
          <a:ext cx="273797" cy="1809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314325</xdr:colOff>
      <xdr:row>0</xdr:row>
      <xdr:rowOff>19050</xdr:rowOff>
    </xdr:from>
    <xdr:to>
      <xdr:col>13</xdr:col>
      <xdr:colOff>552450</xdr:colOff>
      <xdr:row>3</xdr:row>
      <xdr:rowOff>180975</xdr:rowOff>
    </xdr:to>
    <xdr:pic>
      <xdr:nvPicPr>
        <xdr:cNvPr id="24811" name="Picture 70" descr="hospitality-by-adnec_green (logo)">
          <a:extLst>
            <a:ext uri="{FF2B5EF4-FFF2-40B4-BE49-F238E27FC236}">
              <a16:creationId xmlns:a16="http://schemas.microsoft.com/office/drawing/2014/main" id="{00000000-0008-0000-1F00-0000EB6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19050"/>
          <a:ext cx="1457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4</xdr:row>
      <xdr:rowOff>38100</xdr:rowOff>
    </xdr:from>
    <xdr:to>
      <xdr:col>12</xdr:col>
      <xdr:colOff>219075</xdr:colOff>
      <xdr:row>38</xdr:row>
      <xdr:rowOff>85725</xdr:rowOff>
    </xdr:to>
    <xdr:pic>
      <xdr:nvPicPr>
        <xdr:cNvPr id="24812" name="Picture 114">
          <a:extLst>
            <a:ext uri="{FF2B5EF4-FFF2-40B4-BE49-F238E27FC236}">
              <a16:creationId xmlns:a16="http://schemas.microsoft.com/office/drawing/2014/main" id="{00000000-0008-0000-1F00-0000EC6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800100"/>
          <a:ext cx="4981575" cy="6524625"/>
        </a:xfrm>
        <a:prstGeom prst="rect">
          <a:avLst/>
        </a:prstGeom>
        <a:solidFill>
          <a:srgbClr val="FFFFFF"/>
        </a:solidFill>
        <a:ln w="9525">
          <a:solidFill>
            <a:srgbClr val="000000"/>
          </a:solid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190500</xdr:colOff>
      <xdr:row>0</xdr:row>
      <xdr:rowOff>76200</xdr:rowOff>
    </xdr:from>
    <xdr:to>
      <xdr:col>7</xdr:col>
      <xdr:colOff>19050</xdr:colOff>
      <xdr:row>0</xdr:row>
      <xdr:rowOff>542925</xdr:rowOff>
    </xdr:to>
    <xdr:pic>
      <xdr:nvPicPr>
        <xdr:cNvPr id="23746" name="Picture 70" descr="hospitality-by-adnec_green (logo)">
          <a:extLst>
            <a:ext uri="{FF2B5EF4-FFF2-40B4-BE49-F238E27FC236}">
              <a16:creationId xmlns:a16="http://schemas.microsoft.com/office/drawing/2014/main" id="{00000000-0008-0000-2000-0000C2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5775" y="76200"/>
          <a:ext cx="15716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20&amp;%20G%20BIBLE\PROCEDURES\ETA%20Function%20Sheets\Food%20&amp;%20Liquor%20Costing%20C&amp;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kage"/>
      <sheetName val="Liquor"/>
      <sheetName val="bespoke"/>
      <sheetName val="Food - Menus"/>
      <sheetName val="Food Summary"/>
      <sheetName val="Food_-_Menus2"/>
      <sheetName val="Food_Summary2"/>
      <sheetName val="Food_-_Menus1"/>
      <sheetName val="Food_Summary1"/>
      <sheetName val="Food_-_Menus"/>
      <sheetName val="Food_Summary"/>
      <sheetName val="Food_-_Menus3"/>
      <sheetName val="Food_Summary3"/>
    </sheetNames>
    <sheetDataSet>
      <sheetData sheetId="0"/>
      <sheetData sheetId="1" refreshError="1">
        <row r="5">
          <cell r="B5" t="str">
            <v xml:space="preserve"> House Red - Les Freres Rouge, VdP du Gard </v>
          </cell>
        </row>
        <row r="6">
          <cell r="B6" t="str">
            <v xml:space="preserve"> House Red -Les Freres Blanc Sec VdP Cotes de Gascogne </v>
          </cell>
        </row>
        <row r="7">
          <cell r="B7" t="str">
            <v xml:space="preserve">Cabernet Sauvignon, Vin de Pays d’Oc, Fortant de France </v>
          </cell>
        </row>
        <row r="8">
          <cell r="B8" t="str">
            <v xml:space="preserve">Seppelt Moyston Shiraz Cabernet Sauvignon, SE Australia </v>
          </cell>
        </row>
        <row r="9">
          <cell r="B9" t="str">
            <v xml:space="preserve">Luna di Luna, Sangiovese-Merlot dell’ Umbria, Frescobaldi-Mondavi </v>
          </cell>
        </row>
        <row r="10">
          <cell r="B10" t="str">
            <v xml:space="preserve">Rioja Reserva, Marques de Riscal </v>
          </cell>
        </row>
        <row r="11">
          <cell r="B11" t="str">
            <v xml:space="preserve">Bourgogne Rouge Pinot Noir, Vaucher </v>
          </cell>
        </row>
        <row r="12">
          <cell r="B12" t="str">
            <v xml:space="preserve">Brouilly, Domaine des Samsons </v>
          </cell>
        </row>
        <row r="13">
          <cell r="B13" t="str">
            <v xml:space="preserve">Valpolicella Classico Superiore, Domini Veneti, Negrar </v>
          </cell>
        </row>
        <row r="14">
          <cell r="B14" t="str">
            <v xml:space="preserve">Zevenwacht Estate Pinotage, Stellenbosch </v>
          </cell>
        </row>
        <row r="15">
          <cell r="B15" t="str">
            <v xml:space="preserve">Talus Zinfandel, California </v>
          </cell>
        </row>
        <row r="16">
          <cell r="B16" t="str">
            <v xml:space="preserve">Chateauneuf-du-Pape, Domaine de Saint-Prefert </v>
          </cell>
        </row>
        <row r="17">
          <cell r="B17" t="str">
            <v xml:space="preserve">Chardonnay, Vin de Pays d’Oc, Fortant de France </v>
          </cell>
        </row>
        <row r="18">
          <cell r="B18" t="str">
            <v xml:space="preserve">Luna di Luna, Pinot Grigio-Chardonnay delle Venezie, </v>
          </cell>
        </row>
        <row r="19">
          <cell r="B19" t="str">
            <v>Corbières, Chateau Saint Laurent</v>
          </cell>
        </row>
        <row r="20">
          <cell r="B20" t="str">
            <v xml:space="preserve">Seppelt Moyston Semillon Chardonnay, SE Australia </v>
          </cell>
        </row>
        <row r="21">
          <cell r="B21" t="str">
            <v xml:space="preserve">Fetzer Hopland Ranches Chardonnay-Viognier, California </v>
          </cell>
        </row>
        <row r="22">
          <cell r="B22" t="str">
            <v xml:space="preserve">Vidal Estate Sauvignon Blanc, Hawkes Bay </v>
          </cell>
        </row>
        <row r="23">
          <cell r="B23" t="str">
            <v xml:space="preserve">Seppelt Great Western Brut, Australia </v>
          </cell>
        </row>
        <row r="24">
          <cell r="B24" t="str">
            <v xml:space="preserve">Champagne Marie Stuart, Brut NV </v>
          </cell>
        </row>
        <row r="25">
          <cell r="B25" t="str">
            <v xml:space="preserve">Laurent Perrier Brut NV </v>
          </cell>
        </row>
        <row r="26">
          <cell r="B26" t="str">
            <v xml:space="preserve">Moet et Chandon Brut Imperial NV </v>
          </cell>
        </row>
        <row r="27">
          <cell r="B27" t="str">
            <v xml:space="preserve">Bells Scotch </v>
          </cell>
        </row>
        <row r="28">
          <cell r="B28" t="str">
            <v xml:space="preserve">Bacardi </v>
          </cell>
        </row>
        <row r="29">
          <cell r="B29" t="str">
            <v xml:space="preserve">Gordon’s Gin </v>
          </cell>
        </row>
        <row r="30">
          <cell r="B30" t="str">
            <v xml:space="preserve">Smirnoff Vodka </v>
          </cell>
        </row>
        <row r="31">
          <cell r="B31" t="str">
            <v xml:space="preserve">Southern Comfort  </v>
          </cell>
        </row>
        <row r="32">
          <cell r="B32" t="str">
            <v xml:space="preserve">Captain Morgan Rum </v>
          </cell>
        </row>
        <row r="33">
          <cell r="B33" t="str">
            <v xml:space="preserve">Malibu </v>
          </cell>
        </row>
        <row r="34">
          <cell r="B34" t="str">
            <v xml:space="preserve">Tequila </v>
          </cell>
        </row>
        <row r="35">
          <cell r="B35" t="str">
            <v>Martell VS***</v>
          </cell>
        </row>
        <row r="36">
          <cell r="B36" t="str">
            <v xml:space="preserve">Jack Daniels </v>
          </cell>
        </row>
        <row r="37">
          <cell r="B37" t="str">
            <v xml:space="preserve">Johnnie Walker Black Label </v>
          </cell>
        </row>
        <row r="38">
          <cell r="B38" t="str">
            <v xml:space="preserve">Malt Whisky – Glenlivet </v>
          </cell>
        </row>
        <row r="39">
          <cell r="B39" t="str">
            <v xml:space="preserve">Martell VSOP </v>
          </cell>
        </row>
        <row r="40">
          <cell r="B40" t="str">
            <v xml:space="preserve">Armagnac Sempe </v>
          </cell>
        </row>
        <row r="41">
          <cell r="B41" t="str">
            <v xml:space="preserve">La Concha Amontillado </v>
          </cell>
        </row>
        <row r="42">
          <cell r="B42" t="str">
            <v xml:space="preserve">Croft LBV Port </v>
          </cell>
        </row>
        <row r="43">
          <cell r="B43" t="str">
            <v xml:space="preserve">Martini Dry / Rosso </v>
          </cell>
        </row>
        <row r="44">
          <cell r="B44" t="str">
            <v xml:space="preserve">Tio Pepe </v>
          </cell>
        </row>
        <row r="45">
          <cell r="B45" t="str">
            <v xml:space="preserve">Pimms </v>
          </cell>
        </row>
        <row r="46">
          <cell r="B46" t="str">
            <v xml:space="preserve">Archers Peach Schnapps </v>
          </cell>
        </row>
        <row r="47">
          <cell r="B47" t="str">
            <v xml:space="preserve">Baileys Irish Cream – 50ml </v>
          </cell>
        </row>
        <row r="48">
          <cell r="B48" t="str">
            <v xml:space="preserve">Benedictine </v>
          </cell>
        </row>
        <row r="49">
          <cell r="B49" t="str">
            <v xml:space="preserve">Crème de Menthe </v>
          </cell>
        </row>
        <row r="50">
          <cell r="B50" t="str">
            <v xml:space="preserve">Cointreau </v>
          </cell>
        </row>
        <row r="51">
          <cell r="B51" t="str">
            <v xml:space="preserve">Grand Manier </v>
          </cell>
        </row>
        <row r="52">
          <cell r="B52" t="str">
            <v xml:space="preserve">Tia Maria </v>
          </cell>
        </row>
        <row r="53">
          <cell r="B53" t="str">
            <v xml:space="preserve">Budweiser </v>
          </cell>
        </row>
        <row r="54">
          <cell r="B54" t="str">
            <v xml:space="preserve">Becks </v>
          </cell>
        </row>
        <row r="55">
          <cell r="B55" t="str">
            <v>Malvern Still Water 1Ltr</v>
          </cell>
        </row>
        <row r="56">
          <cell r="B56" t="str">
            <v>Malvern Sparkling Water 1Ltr</v>
          </cell>
        </row>
        <row r="57">
          <cell r="B57" t="str">
            <v>Orange Juice 1Ltr</v>
          </cell>
        </row>
        <row r="58">
          <cell r="B58" t="str">
            <v>Coca Cola  500 ml</v>
          </cell>
        </row>
        <row r="59">
          <cell r="B59" t="str">
            <v>Sprite 500ml</v>
          </cell>
        </row>
        <row r="60">
          <cell r="B60" t="str">
            <v>Orange Fanta 500ml</v>
          </cell>
        </row>
        <row r="61">
          <cell r="B61" t="str">
            <v>Schweppes Juices 113ml</v>
          </cell>
        </row>
        <row r="62">
          <cell r="B62" t="str">
            <v>Schweppes Mixers 113ml</v>
          </cell>
        </row>
        <row r="63">
          <cell r="B63" t="str">
            <v>Cordials 50ml</v>
          </cell>
        </row>
        <row r="64">
          <cell r="B64" t="str">
            <v>Mineral Water, 500ml</v>
          </cell>
        </row>
        <row r="65">
          <cell r="B65" t="str">
            <v>Fresh Orange Juice, 250ml</v>
          </cell>
        </row>
        <row r="66">
          <cell r="B66" t="str">
            <v xml:space="preserve">Fresh Orange Juice, 1 litre </v>
          </cell>
        </row>
        <row r="67">
          <cell r="B67" t="str">
            <v xml:space="preserve">Smoothies, 250ml </v>
          </cell>
        </row>
        <row r="68">
          <cell r="B68" t="str">
            <v>Water Butts</v>
          </cell>
        </row>
        <row r="69">
          <cell r="B69" t="str">
            <v>Hire Base (per month)</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3" Type="http://schemas.openxmlformats.org/officeDocument/2006/relationships/hyperlink" Target="mailto:sander.ackermans@adnhcompassme.com" TargetMode="External"/><Relationship Id="rId2" Type="http://schemas.openxmlformats.org/officeDocument/2006/relationships/hyperlink" Target="mailto:zahara.kurji@adnec.ae" TargetMode="External"/><Relationship Id="rId1" Type="http://schemas.openxmlformats.org/officeDocument/2006/relationships/hyperlink" Target="mailto:adelaida.stolz@adnec.ae"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mailto:VAT@%2015%25" TargetMode="External"/><Relationship Id="rId6" Type="http://schemas.openxmlformats.org/officeDocument/2006/relationships/image" Target="../media/image1.png"/><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image" Target="../media/image1.png"/></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92"/>
  <sheetViews>
    <sheetView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t="e">
        <f>'Stand Catering 2024'!#REF!</f>
        <v>#REF!</v>
      </c>
      <c r="D9" s="154"/>
      <c r="E9" s="155" t="s">
        <v>83</v>
      </c>
      <c r="F9" s="164" t="e">
        <f>'Stand Catering 2024'!#REF!</f>
        <v>#REF!</v>
      </c>
    </row>
    <row r="10" spans="2:9" x14ac:dyDescent="0.25">
      <c r="B10" s="156"/>
      <c r="C10" s="149" t="e">
        <f>'Stand Catering 2024'!#REF!</f>
        <v>#REF!</v>
      </c>
      <c r="E10" s="157" t="s">
        <v>84</v>
      </c>
      <c r="F10" s="184" t="e">
        <f>'Stand Catering 2024'!#REF!</f>
        <v>#REF!</v>
      </c>
    </row>
    <row r="11" spans="2:9" x14ac:dyDescent="0.25">
      <c r="B11" s="156"/>
      <c r="C11" s="149" t="e">
        <f>'Stand Catering 2024'!#REF!</f>
        <v>#REF!</v>
      </c>
      <c r="F11" s="158"/>
    </row>
    <row r="12" spans="2:9" x14ac:dyDescent="0.25">
      <c r="B12" s="156"/>
      <c r="C12" s="149" t="e">
        <f>'Stand Catering 2024'!#REF!</f>
        <v>#REF!</v>
      </c>
      <c r="F12" s="158"/>
    </row>
    <row r="13" spans="2:9" x14ac:dyDescent="0.25">
      <c r="B13" s="156"/>
      <c r="C13" s="149" t="e">
        <f>'Stand Catering 2024'!#REF!</f>
        <v>#REF!</v>
      </c>
      <c r="F13" s="158"/>
    </row>
    <row r="14" spans="2:9" ht="16.5" thickBot="1" x14ac:dyDescent="0.3">
      <c r="B14" s="159" t="s">
        <v>41</v>
      </c>
      <c r="C14" s="160" t="e">
        <f>'Stand Catering 2024'!#REF!</f>
        <v>#REF!</v>
      </c>
      <c r="D14" s="160"/>
      <c r="E14" s="161" t="s">
        <v>97</v>
      </c>
      <c r="F14" s="189" t="e">
        <f>F10</f>
        <v>#REF!</v>
      </c>
    </row>
    <row r="15" spans="2:9" ht="9.9499999999999993" customHeight="1" thickBot="1" x14ac:dyDescent="0.3"/>
    <row r="16" spans="2:9" x14ac:dyDescent="0.25">
      <c r="B16" s="153" t="s">
        <v>14</v>
      </c>
      <c r="C16" s="155">
        <f>'Stand Catering 2024'!D7</f>
        <v>0</v>
      </c>
      <c r="D16" s="154"/>
      <c r="E16" s="162" t="s">
        <v>96</v>
      </c>
      <c r="F16" s="164" t="e">
        <f>'Stand Catering 2024'!#REF!</f>
        <v>#REF!</v>
      </c>
    </row>
    <row r="17" spans="2:6" ht="16.5" thickBot="1" x14ac:dyDescent="0.3">
      <c r="B17" s="159" t="s">
        <v>43</v>
      </c>
      <c r="C17" s="161" t="e">
        <f>'Stand Catering 2024'!#REF!</f>
        <v>#REF!</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t="e">
        <f>'Stand Catering 2024'!#REF!</f>
        <v>#REF!</v>
      </c>
    </row>
    <row r="23" spans="2:6" x14ac:dyDescent="0.25">
      <c r="B23" s="167" t="s">
        <v>45</v>
      </c>
      <c r="F23" s="166" t="e">
        <f>'Stand Catering 2024'!#REF!</f>
        <v>#REF!</v>
      </c>
    </row>
    <row r="24" spans="2:6" x14ac:dyDescent="0.25">
      <c r="B24" s="167" t="s">
        <v>150</v>
      </c>
      <c r="F24" s="166" t="e">
        <f>'Stand Catering 2024'!#REF!</f>
        <v>#REF!</v>
      </c>
    </row>
    <row r="25" spans="2:6" x14ac:dyDescent="0.25">
      <c r="B25" s="167" t="s">
        <v>153</v>
      </c>
      <c r="F25" s="166" t="e">
        <f>'Stand Catering 2024'!#REF!</f>
        <v>#REF!</v>
      </c>
    </row>
    <row r="26" spans="2:6" x14ac:dyDescent="0.25">
      <c r="B26" s="167" t="s">
        <v>46</v>
      </c>
      <c r="F26" s="166" t="e">
        <f>'Stand Catering 2024'!#REF!</f>
        <v>#REF!</v>
      </c>
    </row>
    <row r="27" spans="2:6" x14ac:dyDescent="0.25">
      <c r="B27" s="156"/>
      <c r="F27" s="166"/>
    </row>
    <row r="28" spans="2:6" x14ac:dyDescent="0.25">
      <c r="B28" s="129" t="s">
        <v>87</v>
      </c>
      <c r="F28" s="168" t="e">
        <f>SUM(F22:F27)</f>
        <v>#REF!</v>
      </c>
    </row>
    <row r="29" spans="2:6" x14ac:dyDescent="0.25">
      <c r="B29" s="129" t="s">
        <v>48</v>
      </c>
      <c r="F29" s="169" t="e">
        <f>F28*0.175</f>
        <v>#REF!</v>
      </c>
    </row>
    <row r="30" spans="2:6" ht="16.5" thickBot="1" x14ac:dyDescent="0.3">
      <c r="B30" s="129" t="s">
        <v>49</v>
      </c>
      <c r="F30" s="170" t="e">
        <f>SUM(F28:F29)</f>
        <v>#REF!</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t="e">
        <f>F28-F35</f>
        <v>#REF!</v>
      </c>
    </row>
    <row r="42" spans="2:9" x14ac:dyDescent="0.25">
      <c r="B42" s="156"/>
      <c r="E42" s="175" t="s">
        <v>52</v>
      </c>
      <c r="F42" s="169" t="e">
        <f>F30-F36</f>
        <v>#REF!</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topLeftCell="B23">
      <selection activeCell="B32" sqref="B32"/>
      <pageMargins left="0.75" right="0.75" top="1" bottom="1" header="0.5" footer="0.5"/>
      <pageSetup paperSize="9" scale="93" orientation="portrait" r:id="rId1"/>
      <headerFooter alignWithMargins="0"/>
    </customSheetView>
  </customSheetViews>
  <mergeCells count="6">
    <mergeCell ref="E1:F1"/>
    <mergeCell ref="B50:E50"/>
    <mergeCell ref="B45:F45"/>
    <mergeCell ref="B46:G46"/>
    <mergeCell ref="B48:F48"/>
    <mergeCell ref="B44:F44"/>
  </mergeCells>
  <phoneticPr fontId="31" type="noConversion"/>
  <pageMargins left="0.75" right="0.75" top="1" bottom="1" header="0.5" footer="0.5"/>
  <pageSetup paperSize="9" scale="91" orientation="portrait" r:id="rId2"/>
  <headerFooter alignWithMargins="0">
    <oddFooter>&amp;L&amp;D    &amp;T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292"/>
  <sheetViews>
    <sheetView topLeftCell="A6"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24.855468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10'!F7</f>
        <v>0</v>
      </c>
      <c r="D9" s="154"/>
      <c r="E9" s="155" t="s">
        <v>83</v>
      </c>
      <c r="F9" s="164">
        <f>'FS Day 10'!F4</f>
        <v>0</v>
      </c>
    </row>
    <row r="10" spans="2:9" x14ac:dyDescent="0.25">
      <c r="B10" s="156"/>
      <c r="C10" s="149">
        <f>'FS Day 10'!F8</f>
        <v>0</v>
      </c>
      <c r="E10" s="157" t="s">
        <v>84</v>
      </c>
      <c r="F10" s="184" t="str">
        <f>'FS Day 10'!F5</f>
        <v>10th - 13th November 2013</v>
      </c>
    </row>
    <row r="11" spans="2:9" x14ac:dyDescent="0.25">
      <c r="B11" s="156"/>
      <c r="C11" s="149" t="e">
        <f>'FS Day 10'!F9</f>
        <v>#REF!</v>
      </c>
      <c r="F11" s="158"/>
    </row>
    <row r="12" spans="2:9" x14ac:dyDescent="0.25">
      <c r="B12" s="156"/>
      <c r="C12" s="149">
        <f>'FS Day 10'!F10</f>
        <v>0</v>
      </c>
      <c r="F12" s="158"/>
    </row>
    <row r="13" spans="2:9" x14ac:dyDescent="0.25">
      <c r="B13" s="156"/>
      <c r="C13" s="149">
        <f>'FS Day 10'!F11</f>
        <v>0</v>
      </c>
      <c r="F13" s="158"/>
    </row>
    <row r="14" spans="2:9" ht="16.5" thickBot="1" x14ac:dyDescent="0.3">
      <c r="B14" s="159" t="s">
        <v>41</v>
      </c>
      <c r="C14" s="160">
        <f>'FS Day 10'!F6</f>
        <v>0</v>
      </c>
      <c r="D14" s="160"/>
      <c r="E14" s="161" t="s">
        <v>97</v>
      </c>
      <c r="F14" s="185" t="str">
        <f>F10</f>
        <v>10th - 13th November 2013</v>
      </c>
    </row>
    <row r="15" spans="2:9" ht="9.9499999999999993" customHeight="1" thickBot="1" x14ac:dyDescent="0.3"/>
    <row r="16" spans="2:9" x14ac:dyDescent="0.25">
      <c r="B16" s="153" t="s">
        <v>14</v>
      </c>
      <c r="C16" s="155" t="str">
        <f>'FS Day 10'!C5</f>
        <v>ADIPEC 2013</v>
      </c>
      <c r="D16" s="154"/>
      <c r="E16" s="162" t="s">
        <v>96</v>
      </c>
      <c r="F16" s="164" t="e">
        <f>'FS Day 10'!F2</f>
        <v>#REF!</v>
      </c>
    </row>
    <row r="17" spans="2:6" ht="16.5" thickBot="1" x14ac:dyDescent="0.3">
      <c r="B17" s="159" t="s">
        <v>43</v>
      </c>
      <c r="C17" s="161">
        <f>'FS Day 10'!C12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10'!F42</f>
        <v>0</v>
      </c>
    </row>
    <row r="23" spans="2:6" x14ac:dyDescent="0.25">
      <c r="B23" s="167" t="s">
        <v>45</v>
      </c>
      <c r="F23" s="166">
        <f>'FS Day 10'!F58</f>
        <v>0</v>
      </c>
    </row>
    <row r="24" spans="2:6" x14ac:dyDescent="0.25">
      <c r="B24" s="167" t="s">
        <v>150</v>
      </c>
      <c r="F24" s="166">
        <f>'FS Day 10'!F64</f>
        <v>0</v>
      </c>
    </row>
    <row r="25" spans="2:6" x14ac:dyDescent="0.25">
      <c r="B25" s="167" t="s">
        <v>153</v>
      </c>
      <c r="F25" s="166">
        <f>'FS Day 10'!F70</f>
        <v>0</v>
      </c>
    </row>
    <row r="26" spans="2:6" x14ac:dyDescent="0.25">
      <c r="B26" s="167" t="s">
        <v>46</v>
      </c>
      <c r="F26" s="166">
        <f>'FS Day 10'!F79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92"/>
  <sheetViews>
    <sheetView topLeftCell="A2"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11'!F7</f>
        <v>0</v>
      </c>
      <c r="D9" s="154"/>
      <c r="E9" s="155" t="s">
        <v>83</v>
      </c>
      <c r="F9" s="164">
        <f>'FS Day 11'!F4</f>
        <v>0</v>
      </c>
    </row>
    <row r="10" spans="2:9" x14ac:dyDescent="0.25">
      <c r="B10" s="156"/>
      <c r="C10" s="149">
        <f>'FS Day 11'!F8</f>
        <v>0</v>
      </c>
      <c r="E10" s="157" t="s">
        <v>84</v>
      </c>
      <c r="F10" s="184" t="str">
        <f>'FS Day 11'!F5</f>
        <v>10th - 13th November 2013</v>
      </c>
    </row>
    <row r="11" spans="2:9" x14ac:dyDescent="0.25">
      <c r="B11" s="156"/>
      <c r="C11" s="149" t="e">
        <f>'FS Day 11'!F9</f>
        <v>#REF!</v>
      </c>
      <c r="F11" s="158"/>
    </row>
    <row r="12" spans="2:9" x14ac:dyDescent="0.25">
      <c r="B12" s="156"/>
      <c r="C12" s="149">
        <f>'FS Day 11'!F10</f>
        <v>0</v>
      </c>
      <c r="F12" s="158"/>
    </row>
    <row r="13" spans="2:9" x14ac:dyDescent="0.25">
      <c r="B13" s="156"/>
      <c r="C13" s="149">
        <f>'FS Day 11'!F11</f>
        <v>0</v>
      </c>
      <c r="F13" s="158"/>
    </row>
    <row r="14" spans="2:9" ht="16.5" thickBot="1" x14ac:dyDescent="0.3">
      <c r="B14" s="159" t="s">
        <v>41</v>
      </c>
      <c r="C14" s="160">
        <f>'FS Day 11'!F6</f>
        <v>0</v>
      </c>
      <c r="D14" s="160"/>
      <c r="E14" s="161" t="s">
        <v>97</v>
      </c>
      <c r="F14" s="185" t="str">
        <f>F10</f>
        <v>10th - 13th November 2013</v>
      </c>
    </row>
    <row r="15" spans="2:9" ht="9.9499999999999993" customHeight="1" thickBot="1" x14ac:dyDescent="0.3"/>
    <row r="16" spans="2:9" x14ac:dyDescent="0.25">
      <c r="B16" s="153" t="s">
        <v>14</v>
      </c>
      <c r="C16" s="155" t="str">
        <f>'FS Day 11'!C5</f>
        <v>ADIPEC 2013</v>
      </c>
      <c r="D16" s="154"/>
      <c r="E16" s="162" t="s">
        <v>96</v>
      </c>
      <c r="F16" s="164" t="e">
        <f>'FS Day 11'!F2</f>
        <v>#REF!</v>
      </c>
    </row>
    <row r="17" spans="2:6" ht="16.5" thickBot="1" x14ac:dyDescent="0.3">
      <c r="B17" s="159" t="s">
        <v>43</v>
      </c>
      <c r="C17" s="161">
        <f>'FS Day 11'!C12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11'!F42</f>
        <v>0</v>
      </c>
    </row>
    <row r="23" spans="2:6" x14ac:dyDescent="0.25">
      <c r="B23" s="167" t="s">
        <v>45</v>
      </c>
      <c r="F23" s="166">
        <f>'FS Day 11'!F58</f>
        <v>0</v>
      </c>
    </row>
    <row r="24" spans="2:6" x14ac:dyDescent="0.25">
      <c r="B24" s="167" t="s">
        <v>150</v>
      </c>
      <c r="F24" s="166">
        <f>'FS Day 11'!F64</f>
        <v>0</v>
      </c>
    </row>
    <row r="25" spans="2:6" x14ac:dyDescent="0.25">
      <c r="B25" s="167" t="s">
        <v>153</v>
      </c>
      <c r="F25" s="166">
        <f>'FS Day 11'!F70</f>
        <v>0</v>
      </c>
    </row>
    <row r="26" spans="2:6" x14ac:dyDescent="0.25">
      <c r="B26" s="167" t="s">
        <v>46</v>
      </c>
      <c r="F26" s="166">
        <f>'FS Day 11'!F79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292"/>
  <sheetViews>
    <sheetView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12'!F7</f>
        <v>0</v>
      </c>
      <c r="D9" s="154"/>
      <c r="E9" s="155" t="s">
        <v>83</v>
      </c>
      <c r="F9" s="164">
        <f>'FS Day 12'!F4</f>
        <v>0</v>
      </c>
    </row>
    <row r="10" spans="2:9" x14ac:dyDescent="0.25">
      <c r="B10" s="156"/>
      <c r="C10" s="149">
        <f>'FS Day 12'!F8</f>
        <v>0</v>
      </c>
      <c r="E10" s="157" t="s">
        <v>84</v>
      </c>
      <c r="F10" s="184" t="str">
        <f>'FS Day 12'!F5</f>
        <v>10th - 13th November 2013</v>
      </c>
    </row>
    <row r="11" spans="2:9" x14ac:dyDescent="0.25">
      <c r="B11" s="156"/>
      <c r="C11" s="149" t="e">
        <f>'FS Day 12'!F9</f>
        <v>#REF!</v>
      </c>
      <c r="F11" s="158"/>
    </row>
    <row r="12" spans="2:9" x14ac:dyDescent="0.25">
      <c r="B12" s="156"/>
      <c r="C12" s="149">
        <f>'FS Day 12'!F10</f>
        <v>0</v>
      </c>
      <c r="F12" s="158"/>
    </row>
    <row r="13" spans="2:9" x14ac:dyDescent="0.25">
      <c r="B13" s="156"/>
      <c r="C13" s="149">
        <f>'FS Day 12'!F11</f>
        <v>0</v>
      </c>
      <c r="F13" s="158"/>
    </row>
    <row r="14" spans="2:9" ht="16.5" thickBot="1" x14ac:dyDescent="0.3">
      <c r="B14" s="159" t="s">
        <v>41</v>
      </c>
      <c r="C14" s="160">
        <f>'FS Day 12'!F6</f>
        <v>0</v>
      </c>
      <c r="D14" s="160"/>
      <c r="E14" s="161" t="s">
        <v>97</v>
      </c>
      <c r="F14" s="185" t="str">
        <f>F10</f>
        <v>10th - 13th November 2013</v>
      </c>
    </row>
    <row r="15" spans="2:9" ht="9.9499999999999993" customHeight="1" thickBot="1" x14ac:dyDescent="0.3"/>
    <row r="16" spans="2:9" x14ac:dyDescent="0.25">
      <c r="B16" s="153" t="s">
        <v>14</v>
      </c>
      <c r="C16" s="155" t="str">
        <f>'FS Day 12'!C5</f>
        <v>ADIPEC 2013</v>
      </c>
      <c r="D16" s="154"/>
      <c r="E16" s="162" t="s">
        <v>96</v>
      </c>
      <c r="F16" s="164" t="e">
        <f>'FS Day 12'!F2</f>
        <v>#REF!</v>
      </c>
    </row>
    <row r="17" spans="2:6" ht="16.5" thickBot="1" x14ac:dyDescent="0.3">
      <c r="B17" s="159" t="s">
        <v>43</v>
      </c>
      <c r="C17" s="161">
        <f>'FS Day 12'!C12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12'!F42</f>
        <v>0</v>
      </c>
    </row>
    <row r="23" spans="2:6" x14ac:dyDescent="0.25">
      <c r="B23" s="167" t="s">
        <v>45</v>
      </c>
      <c r="F23" s="166">
        <f>'FS Day 12'!F58</f>
        <v>0</v>
      </c>
    </row>
    <row r="24" spans="2:6" x14ac:dyDescent="0.25">
      <c r="B24" s="167" t="s">
        <v>150</v>
      </c>
      <c r="F24" s="166">
        <f>'FS Day 12'!F64</f>
        <v>0</v>
      </c>
    </row>
    <row r="25" spans="2:6" x14ac:dyDescent="0.25">
      <c r="B25" s="167" t="s">
        <v>153</v>
      </c>
      <c r="F25" s="166">
        <f>'FS Day 12'!F70</f>
        <v>0</v>
      </c>
    </row>
    <row r="26" spans="2:6" x14ac:dyDescent="0.25">
      <c r="B26" s="167" t="s">
        <v>46</v>
      </c>
      <c r="F26" s="166">
        <f>'FS Day 12'!F79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292"/>
  <sheetViews>
    <sheetView topLeftCell="A17"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13'!F7</f>
        <v>0</v>
      </c>
      <c r="D9" s="154"/>
      <c r="E9" s="155" t="s">
        <v>83</v>
      </c>
      <c r="F9" s="164">
        <f>'FS Day 13'!F4</f>
        <v>0</v>
      </c>
    </row>
    <row r="10" spans="2:9" x14ac:dyDescent="0.25">
      <c r="B10" s="156"/>
      <c r="C10" s="149">
        <f>'FS Day 13'!F8</f>
        <v>0</v>
      </c>
      <c r="E10" s="157" t="s">
        <v>84</v>
      </c>
      <c r="F10" s="184" t="str">
        <f>'FS Day 13'!F5</f>
        <v>10th - 13th November 2013</v>
      </c>
    </row>
    <row r="11" spans="2:9" x14ac:dyDescent="0.25">
      <c r="B11" s="156"/>
      <c r="C11" s="149" t="e">
        <f>'FS Day 13'!F9</f>
        <v>#REF!</v>
      </c>
      <c r="F11" s="158"/>
    </row>
    <row r="12" spans="2:9" x14ac:dyDescent="0.25">
      <c r="B12" s="156"/>
      <c r="C12" s="149">
        <f>'FS Day 13'!F10</f>
        <v>0</v>
      </c>
      <c r="F12" s="158"/>
    </row>
    <row r="13" spans="2:9" x14ac:dyDescent="0.25">
      <c r="B13" s="156"/>
      <c r="C13" s="149">
        <f>'FS Day 13'!F11</f>
        <v>0</v>
      </c>
      <c r="F13" s="158"/>
    </row>
    <row r="14" spans="2:9" ht="16.5" thickBot="1" x14ac:dyDescent="0.3">
      <c r="B14" s="159" t="s">
        <v>41</v>
      </c>
      <c r="C14" s="160">
        <f>'FS Day 13'!F6</f>
        <v>0</v>
      </c>
      <c r="D14" s="160"/>
      <c r="E14" s="161" t="s">
        <v>97</v>
      </c>
      <c r="F14" s="185" t="str">
        <f>F10</f>
        <v>10th - 13th November 2013</v>
      </c>
    </row>
    <row r="15" spans="2:9" ht="9.9499999999999993" customHeight="1" thickBot="1" x14ac:dyDescent="0.3"/>
    <row r="16" spans="2:9" x14ac:dyDescent="0.25">
      <c r="B16" s="153" t="s">
        <v>14</v>
      </c>
      <c r="C16" s="155" t="str">
        <f>'FS Day 13'!C5</f>
        <v>ADIPEC 2013</v>
      </c>
      <c r="D16" s="154"/>
      <c r="E16" s="162" t="s">
        <v>96</v>
      </c>
      <c r="F16" s="164" t="e">
        <f>'FS Day 13'!F2</f>
        <v>#REF!</v>
      </c>
    </row>
    <row r="17" spans="2:6" ht="16.5" thickBot="1" x14ac:dyDescent="0.3">
      <c r="B17" s="159" t="s">
        <v>43</v>
      </c>
      <c r="C17" s="161">
        <f>'FS Day 13'!C12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13'!F42</f>
        <v>0</v>
      </c>
    </row>
    <row r="23" spans="2:6" x14ac:dyDescent="0.25">
      <c r="B23" s="167" t="s">
        <v>45</v>
      </c>
      <c r="F23" s="166">
        <f>'FS Day 13'!F58</f>
        <v>0</v>
      </c>
    </row>
    <row r="24" spans="2:6" x14ac:dyDescent="0.25">
      <c r="B24" s="167" t="s">
        <v>150</v>
      </c>
      <c r="F24" s="166">
        <f>'FS Day 13'!F64</f>
        <v>0</v>
      </c>
    </row>
    <row r="25" spans="2:6" x14ac:dyDescent="0.25">
      <c r="B25" s="167" t="s">
        <v>153</v>
      </c>
      <c r="F25" s="166">
        <f>'FS Day 13'!F70</f>
        <v>0</v>
      </c>
    </row>
    <row r="26" spans="2:6" x14ac:dyDescent="0.25">
      <c r="B26" s="167" t="s">
        <v>46</v>
      </c>
      <c r="F26" s="166">
        <f>'FS Day 13'!F79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292"/>
  <sheetViews>
    <sheetView topLeftCell="A2"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14'!F7</f>
        <v>0</v>
      </c>
      <c r="D9" s="154"/>
      <c r="E9" s="155" t="s">
        <v>83</v>
      </c>
      <c r="F9" s="164">
        <f>'FS day 14'!F4</f>
        <v>0</v>
      </c>
    </row>
    <row r="10" spans="2:9" x14ac:dyDescent="0.25">
      <c r="B10" s="156"/>
      <c r="C10" s="149">
        <f>'FS day 14'!F8</f>
        <v>0</v>
      </c>
      <c r="E10" s="157" t="s">
        <v>84</v>
      </c>
      <c r="F10" s="184" t="str">
        <f>'FS day 14'!F5</f>
        <v>10th - 13th November 2013</v>
      </c>
    </row>
    <row r="11" spans="2:9" x14ac:dyDescent="0.25">
      <c r="B11" s="156"/>
      <c r="C11" s="149" t="e">
        <f>'FS day 14'!F9</f>
        <v>#REF!</v>
      </c>
      <c r="F11" s="158"/>
    </row>
    <row r="12" spans="2:9" x14ac:dyDescent="0.25">
      <c r="B12" s="156"/>
      <c r="C12" s="149">
        <f>'FS day 14'!F10</f>
        <v>0</v>
      </c>
      <c r="F12" s="158"/>
    </row>
    <row r="13" spans="2:9" x14ac:dyDescent="0.25">
      <c r="B13" s="156"/>
      <c r="C13" s="149">
        <f>'FS day 14'!F11</f>
        <v>0</v>
      </c>
      <c r="F13" s="158"/>
    </row>
    <row r="14" spans="2:9" ht="16.5" thickBot="1" x14ac:dyDescent="0.3">
      <c r="B14" s="159" t="s">
        <v>41</v>
      </c>
      <c r="C14" s="160">
        <f>'FS day 14'!F6</f>
        <v>0</v>
      </c>
      <c r="D14" s="160"/>
      <c r="E14" s="161" t="s">
        <v>97</v>
      </c>
      <c r="F14" s="185" t="str">
        <f>F10</f>
        <v>10th - 13th November 2013</v>
      </c>
    </row>
    <row r="15" spans="2:9" ht="9.9499999999999993" customHeight="1" thickBot="1" x14ac:dyDescent="0.3"/>
    <row r="16" spans="2:9" x14ac:dyDescent="0.25">
      <c r="B16" s="153" t="s">
        <v>14</v>
      </c>
      <c r="C16" s="155" t="str">
        <f>'FS day 14'!C5</f>
        <v>ADIPEC 2013</v>
      </c>
      <c r="D16" s="154"/>
      <c r="E16" s="162" t="s">
        <v>96</v>
      </c>
      <c r="F16" s="164" t="e">
        <f>'FS day 14'!F2</f>
        <v>#REF!</v>
      </c>
    </row>
    <row r="17" spans="2:6" ht="16.5" thickBot="1" x14ac:dyDescent="0.3">
      <c r="B17" s="159" t="s">
        <v>43</v>
      </c>
      <c r="C17" s="161">
        <f>'FS day 14'!C12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14'!F42</f>
        <v>0</v>
      </c>
    </row>
    <row r="23" spans="2:6" x14ac:dyDescent="0.25">
      <c r="B23" s="167" t="s">
        <v>45</v>
      </c>
      <c r="F23" s="166">
        <f>'FS day 14'!F58</f>
        <v>0</v>
      </c>
    </row>
    <row r="24" spans="2:6" x14ac:dyDescent="0.25">
      <c r="B24" s="167" t="s">
        <v>150</v>
      </c>
      <c r="F24" s="166">
        <f>'FS day 14'!F64</f>
        <v>0</v>
      </c>
    </row>
    <row r="25" spans="2:6" x14ac:dyDescent="0.25">
      <c r="B25" s="167" t="s">
        <v>153</v>
      </c>
      <c r="F25" s="166">
        <f>'FS day 14'!F70</f>
        <v>0</v>
      </c>
    </row>
    <row r="26" spans="2:6" x14ac:dyDescent="0.25">
      <c r="B26" s="167" t="s">
        <v>46</v>
      </c>
      <c r="F26" s="166">
        <f>'FS day 14'!F79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4"/>
  </sheetPr>
  <dimension ref="A1:I32"/>
  <sheetViews>
    <sheetView showGridLines="0" topLeftCell="A3" zoomScaleNormal="100" workbookViewId="0">
      <selection activeCell="A23" sqref="A23"/>
    </sheetView>
  </sheetViews>
  <sheetFormatPr defaultColWidth="9.140625" defaultRowHeight="15" x14ac:dyDescent="0.3"/>
  <cols>
    <col min="1" max="1" width="24" style="209" bestFit="1" customWidth="1"/>
    <col min="2" max="2" width="32.42578125" style="210" customWidth="1"/>
    <col min="3" max="3" width="3.7109375" style="209" customWidth="1"/>
    <col min="4" max="4" width="22.28515625" style="209" customWidth="1"/>
    <col min="5" max="5" width="31.7109375" style="210" customWidth="1"/>
    <col min="6" max="6" width="20.7109375" style="209" customWidth="1"/>
    <col min="7" max="7" width="20.7109375" style="57" customWidth="1"/>
    <col min="8" max="8" width="36.28515625" style="57" customWidth="1"/>
    <col min="9" max="9" width="16" style="57" bestFit="1" customWidth="1"/>
    <col min="10" max="16384" width="9.140625" style="57"/>
  </cols>
  <sheetData>
    <row r="1" spans="1:9" ht="15.75" thickBot="1" x14ac:dyDescent="0.35">
      <c r="A1" s="540" t="s">
        <v>152</v>
      </c>
      <c r="B1" s="541"/>
      <c r="D1" s="540" t="s">
        <v>261</v>
      </c>
      <c r="E1" s="542"/>
      <c r="F1" s="542"/>
    </row>
    <row r="2" spans="1:9" ht="15.75" thickBot="1" x14ac:dyDescent="0.35"/>
    <row r="3" spans="1:9" ht="16.5" thickTop="1" thickBot="1" x14ac:dyDescent="0.35">
      <c r="A3" s="211" t="s">
        <v>320</v>
      </c>
      <c r="B3" s="292"/>
      <c r="D3" s="332" t="s">
        <v>291</v>
      </c>
      <c r="E3" s="333" t="s">
        <v>148</v>
      </c>
      <c r="F3" s="334" t="s">
        <v>149</v>
      </c>
      <c r="H3" s="56"/>
      <c r="I3" s="56"/>
    </row>
    <row r="4" spans="1:9" ht="15.75" thickTop="1" x14ac:dyDescent="0.3">
      <c r="A4" s="212" t="s">
        <v>267</v>
      </c>
      <c r="B4" s="293"/>
      <c r="D4" s="358" t="s">
        <v>227</v>
      </c>
      <c r="E4" s="359" t="s">
        <v>312</v>
      </c>
      <c r="F4" s="360" t="s">
        <v>336</v>
      </c>
      <c r="H4" s="207"/>
    </row>
    <row r="5" spans="1:9" ht="15.75" thickBot="1" x14ac:dyDescent="0.35">
      <c r="A5" s="213" t="s">
        <v>266</v>
      </c>
      <c r="B5" s="294"/>
      <c r="D5" s="214" t="s">
        <v>349</v>
      </c>
      <c r="E5" s="347" t="s">
        <v>319</v>
      </c>
      <c r="F5" s="216" t="s">
        <v>337</v>
      </c>
      <c r="H5" s="207"/>
    </row>
    <row r="6" spans="1:9" ht="15.75" thickBot="1" x14ac:dyDescent="0.35">
      <c r="A6" s="217"/>
      <c r="B6" s="295"/>
      <c r="D6" s="214" t="s">
        <v>315</v>
      </c>
      <c r="E6" s="347" t="s">
        <v>316</v>
      </c>
      <c r="F6" s="216" t="s">
        <v>338</v>
      </c>
      <c r="H6" s="207"/>
    </row>
    <row r="7" spans="1:9" x14ac:dyDescent="0.3">
      <c r="A7" s="211" t="s">
        <v>265</v>
      </c>
      <c r="B7" s="357" t="s">
        <v>361</v>
      </c>
      <c r="D7" s="214" t="s">
        <v>234</v>
      </c>
      <c r="E7" s="347" t="s">
        <v>294</v>
      </c>
      <c r="F7" s="216" t="s">
        <v>339</v>
      </c>
      <c r="H7" s="207"/>
    </row>
    <row r="8" spans="1:9" x14ac:dyDescent="0.3">
      <c r="A8" s="355" t="s">
        <v>112</v>
      </c>
      <c r="B8" s="356" t="s">
        <v>364</v>
      </c>
      <c r="D8" s="214" t="s">
        <v>235</v>
      </c>
      <c r="E8" s="347" t="s">
        <v>236</v>
      </c>
      <c r="F8" s="216" t="s">
        <v>238</v>
      </c>
      <c r="H8" s="207"/>
    </row>
    <row r="9" spans="1:9" ht="15.75" thickBot="1" x14ac:dyDescent="0.35">
      <c r="A9" s="212" t="s">
        <v>84</v>
      </c>
      <c r="B9" s="296" t="s">
        <v>365</v>
      </c>
      <c r="D9" s="361" t="s">
        <v>313</v>
      </c>
      <c r="E9" s="362" t="s">
        <v>314</v>
      </c>
      <c r="F9" s="363" t="s">
        <v>340</v>
      </c>
      <c r="H9" s="207"/>
    </row>
    <row r="10" spans="1:9" ht="16.5" thickTop="1" thickBot="1" x14ac:dyDescent="0.35">
      <c r="A10" s="212" t="s">
        <v>270</v>
      </c>
      <c r="B10" s="335"/>
    </row>
    <row r="11" spans="1:9" ht="16.5" thickTop="1" thickBot="1" x14ac:dyDescent="0.35">
      <c r="A11" s="213" t="s">
        <v>269</v>
      </c>
      <c r="B11" s="382" t="s">
        <v>366</v>
      </c>
      <c r="D11" s="364" t="s">
        <v>228</v>
      </c>
      <c r="E11" s="365" t="s">
        <v>148</v>
      </c>
      <c r="F11" s="366" t="s">
        <v>231</v>
      </c>
    </row>
    <row r="12" spans="1:9" ht="15.75" thickBot="1" x14ac:dyDescent="0.35">
      <c r="A12" s="219"/>
      <c r="B12" s="297"/>
      <c r="D12" s="214" t="s">
        <v>237</v>
      </c>
      <c r="E12" s="347" t="s">
        <v>297</v>
      </c>
      <c r="F12" s="367" t="s">
        <v>341</v>
      </c>
    </row>
    <row r="13" spans="1:9" x14ac:dyDescent="0.3">
      <c r="A13" s="211" t="s">
        <v>108</v>
      </c>
      <c r="B13" s="292"/>
      <c r="D13" s="214" t="s">
        <v>318</v>
      </c>
      <c r="E13" s="347" t="s">
        <v>317</v>
      </c>
      <c r="F13" s="216" t="s">
        <v>342</v>
      </c>
      <c r="H13" s="56"/>
      <c r="I13" s="56"/>
    </row>
    <row r="14" spans="1:9" x14ac:dyDescent="0.3">
      <c r="A14" s="212" t="s">
        <v>109</v>
      </c>
      <c r="B14" s="383"/>
      <c r="D14" s="214" t="s">
        <v>295</v>
      </c>
      <c r="E14" s="347" t="s">
        <v>296</v>
      </c>
      <c r="F14" s="367" t="s">
        <v>343</v>
      </c>
      <c r="H14" s="207"/>
      <c r="I14" s="208"/>
    </row>
    <row r="15" spans="1:9" x14ac:dyDescent="0.3">
      <c r="A15" s="218" t="s">
        <v>264</v>
      </c>
      <c r="B15" s="298"/>
      <c r="D15" s="214" t="s">
        <v>230</v>
      </c>
      <c r="E15" s="347" t="s">
        <v>298</v>
      </c>
      <c r="F15" s="216" t="s">
        <v>344</v>
      </c>
      <c r="H15" s="207"/>
    </row>
    <row r="16" spans="1:9" x14ac:dyDescent="0.3">
      <c r="A16" s="218" t="s">
        <v>268</v>
      </c>
      <c r="B16" s="298"/>
      <c r="D16" s="214" t="s">
        <v>229</v>
      </c>
      <c r="E16" s="347" t="s">
        <v>232</v>
      </c>
      <c r="F16" s="216" t="s">
        <v>345</v>
      </c>
      <c r="H16" s="207"/>
    </row>
    <row r="17" spans="1:8" x14ac:dyDescent="0.3">
      <c r="A17" s="218" t="s">
        <v>263</v>
      </c>
      <c r="B17" s="298"/>
      <c r="D17" s="214" t="s">
        <v>233</v>
      </c>
      <c r="E17" s="347" t="s">
        <v>299</v>
      </c>
      <c r="F17" s="216" t="s">
        <v>346</v>
      </c>
      <c r="H17" s="207"/>
    </row>
    <row r="18" spans="1:8" ht="18.75" customHeight="1" thickBot="1" x14ac:dyDescent="0.35">
      <c r="A18" s="223"/>
      <c r="B18" s="298"/>
      <c r="D18" s="361" t="s">
        <v>292</v>
      </c>
      <c r="E18" s="362" t="s">
        <v>293</v>
      </c>
      <c r="F18" s="363" t="s">
        <v>347</v>
      </c>
    </row>
    <row r="19" spans="1:8" ht="16.5" thickTop="1" thickBot="1" x14ac:dyDescent="0.35">
      <c r="A19" s="218" t="s">
        <v>254</v>
      </c>
      <c r="B19" s="372"/>
      <c r="D19" s="220"/>
      <c r="E19" s="221"/>
      <c r="F19" s="210"/>
    </row>
    <row r="20" spans="1:8" ht="15.75" thickTop="1" x14ac:dyDescent="0.3">
      <c r="A20" s="218" t="s">
        <v>311</v>
      </c>
      <c r="B20" s="321"/>
      <c r="D20" s="364" t="s">
        <v>321</v>
      </c>
      <c r="E20" s="365" t="s">
        <v>148</v>
      </c>
      <c r="F20" s="366" t="s">
        <v>231</v>
      </c>
    </row>
    <row r="21" spans="1:8" ht="15.75" thickBot="1" x14ac:dyDescent="0.35">
      <c r="A21" s="213" t="s">
        <v>111</v>
      </c>
      <c r="B21" s="298"/>
      <c r="D21" s="371" t="s">
        <v>322</v>
      </c>
      <c r="E21" s="369" t="s">
        <v>323</v>
      </c>
      <c r="F21" s="367" t="s">
        <v>334</v>
      </c>
    </row>
    <row r="22" spans="1:8" ht="15.75" thickBot="1" x14ac:dyDescent="0.35">
      <c r="A22" s="217"/>
      <c r="B22" s="295"/>
      <c r="D22" s="214" t="s">
        <v>324</v>
      </c>
      <c r="E22" s="369" t="s">
        <v>325</v>
      </c>
      <c r="F22" s="367" t="s">
        <v>335</v>
      </c>
    </row>
    <row r="23" spans="1:8" ht="16.5" customHeight="1" x14ac:dyDescent="0.3">
      <c r="A23" s="211" t="s">
        <v>262</v>
      </c>
      <c r="B23" s="292"/>
      <c r="D23" s="214" t="s">
        <v>326</v>
      </c>
      <c r="E23" s="369" t="s">
        <v>327</v>
      </c>
      <c r="F23" s="367"/>
    </row>
    <row r="24" spans="1:8" ht="17.25" customHeight="1" thickBot="1" x14ac:dyDescent="0.35">
      <c r="A24" s="353" t="s">
        <v>311</v>
      </c>
      <c r="B24" s="354"/>
      <c r="D24" s="214" t="s">
        <v>328</v>
      </c>
      <c r="E24" s="369" t="s">
        <v>329</v>
      </c>
      <c r="F24" s="367"/>
    </row>
    <row r="25" spans="1:8" ht="15.75" thickTop="1" x14ac:dyDescent="0.3">
      <c r="D25" s="214" t="s">
        <v>330</v>
      </c>
      <c r="E25" s="369" t="s">
        <v>331</v>
      </c>
      <c r="F25" s="367"/>
    </row>
    <row r="26" spans="1:8" ht="15.75" thickBot="1" x14ac:dyDescent="0.35">
      <c r="D26" s="361" t="s">
        <v>332</v>
      </c>
      <c r="E26" s="370" t="s">
        <v>333</v>
      </c>
      <c r="F26" s="368"/>
    </row>
    <row r="27" spans="1:8" ht="16.5" thickTop="1" thickBot="1" x14ac:dyDescent="0.35">
      <c r="D27" s="220"/>
      <c r="E27" s="221"/>
      <c r="F27" s="210"/>
    </row>
    <row r="28" spans="1:8" ht="16.5" thickTop="1" thickBot="1" x14ac:dyDescent="0.35">
      <c r="D28" s="324" t="s">
        <v>255</v>
      </c>
      <c r="E28" s="222" t="s">
        <v>148</v>
      </c>
      <c r="F28" s="323" t="s">
        <v>231</v>
      </c>
    </row>
    <row r="29" spans="1:8" x14ac:dyDescent="0.3">
      <c r="D29" s="214" t="s">
        <v>361</v>
      </c>
      <c r="E29" s="384" t="s">
        <v>362</v>
      </c>
      <c r="F29" s="385" t="s">
        <v>363</v>
      </c>
    </row>
    <row r="30" spans="1:8" x14ac:dyDescent="0.3">
      <c r="D30" s="214" t="s">
        <v>273</v>
      </c>
      <c r="E30" s="215" t="s">
        <v>257</v>
      </c>
      <c r="F30" s="216" t="s">
        <v>259</v>
      </c>
    </row>
    <row r="31" spans="1:8" x14ac:dyDescent="0.3">
      <c r="D31" s="345" t="s">
        <v>256</v>
      </c>
      <c r="E31" s="344" t="s">
        <v>258</v>
      </c>
      <c r="F31" s="346" t="s">
        <v>260</v>
      </c>
    </row>
    <row r="32" spans="1:8" ht="15.75" thickBot="1" x14ac:dyDescent="0.35">
      <c r="D32" s="325" t="s">
        <v>306</v>
      </c>
      <c r="E32" s="348" t="s">
        <v>307</v>
      </c>
      <c r="F32" s="326" t="s">
        <v>360</v>
      </c>
    </row>
  </sheetData>
  <mergeCells count="2">
    <mergeCell ref="A1:B1"/>
    <mergeCell ref="D1:F1"/>
  </mergeCells>
  <phoneticPr fontId="31" type="noConversion"/>
  <dataValidations count="8">
    <dataValidation type="list" allowBlank="1" showInputMessage="1" showErrorMessage="1" sqref="D36" xr:uid="{00000000-0002-0000-0E00-000000000000}">
      <formula1>$F$30:$F$32</formula1>
    </dataValidation>
    <dataValidation type="list" allowBlank="1" showInputMessage="1" showErrorMessage="1" sqref="B16" xr:uid="{00000000-0002-0000-0E00-000001000000}">
      <formula1>"Stand Catering, Buffet Lunch, Buffet Dinner, Cocktail Reception"</formula1>
    </dataValidation>
    <dataValidation type="list" allowBlank="1" showInputMessage="1" showErrorMessage="1" sqref="B7" xr:uid="{00000000-0002-0000-0E00-000002000000}">
      <formula1>$D$29</formula1>
    </dataValidation>
    <dataValidation type="list" allowBlank="1" showInputMessage="1" showErrorMessage="1" sqref="B23" xr:uid="{00000000-0002-0000-0E00-000003000000}">
      <formula1>$D$29:$D$32</formula1>
    </dataValidation>
    <dataValidation type="list" allowBlank="1" showInputMessage="1" showErrorMessage="1" sqref="B4" xr:uid="{00000000-0002-0000-0E00-000004000000}">
      <formula1>$F$3:$F$26</formula1>
    </dataValidation>
    <dataValidation type="list" allowBlank="1" showInputMessage="1" showErrorMessage="1" sqref="B5" xr:uid="{00000000-0002-0000-0E00-000005000000}">
      <formula1>$E$3:$E$26</formula1>
    </dataValidation>
    <dataValidation type="list" allowBlank="1" showInputMessage="1" showErrorMessage="1" sqref="B3" xr:uid="{00000000-0002-0000-0E00-000006000000}">
      <formula1>$D$3:$D$26</formula1>
    </dataValidation>
    <dataValidation type="list" allowBlank="1" showInputMessage="1" showErrorMessage="1" sqref="B24" xr:uid="{00000000-0002-0000-0E00-000007000000}">
      <formula1>$F$29:$F$32</formula1>
    </dataValidation>
  </dataValidations>
  <hyperlinks>
    <hyperlink ref="E4" r:id="rId1" xr:uid="{00000000-0004-0000-0E00-000000000000}"/>
    <hyperlink ref="E9" r:id="rId2" xr:uid="{00000000-0004-0000-0E00-000001000000}"/>
    <hyperlink ref="E29" r:id="rId3" xr:uid="{00000000-0004-0000-0E00-000002000000}"/>
  </hyperlinks>
  <pageMargins left="0.75" right="0.75" top="1" bottom="1" header="0.5" footer="0.5"/>
  <pageSetup paperSize="9" scale="90" orientation="landscape" r:id="rId4"/>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40"/>
  <sheetViews>
    <sheetView topLeftCell="A13" zoomScaleNormal="100" workbookViewId="0">
      <selection activeCell="B30" sqref="B30"/>
    </sheetView>
  </sheetViews>
  <sheetFormatPr defaultColWidth="9.140625" defaultRowHeight="12.75" x14ac:dyDescent="0.2"/>
  <cols>
    <col min="1" max="1" width="10.7109375" style="58" customWidth="1"/>
    <col min="2" max="3" width="9.140625" style="58"/>
    <col min="4" max="4" width="8.85546875" style="58" customWidth="1"/>
    <col min="5" max="7" width="9.140625" style="58"/>
    <col min="8" max="8" width="11.28515625" style="58" bestFit="1" customWidth="1"/>
    <col min="9" max="9" width="29" style="58" customWidth="1"/>
    <col min="10" max="16384" width="9.140625" style="58"/>
  </cols>
  <sheetData>
    <row r="1" spans="1:9" ht="15" x14ac:dyDescent="0.25">
      <c r="A1" s="59"/>
    </row>
    <row r="2" spans="1:9" ht="15" x14ac:dyDescent="0.25">
      <c r="A2" s="59"/>
    </row>
    <row r="3" spans="1:9" ht="15" x14ac:dyDescent="0.25">
      <c r="A3" s="59"/>
    </row>
    <row r="4" spans="1:9" ht="15" x14ac:dyDescent="0.25">
      <c r="A4" s="59"/>
    </row>
    <row r="5" spans="1:9" ht="15" x14ac:dyDescent="0.25">
      <c r="A5" s="59"/>
      <c r="H5" s="60" t="s">
        <v>97</v>
      </c>
      <c r="I5" s="61">
        <f ca="1">TODAY()</f>
        <v>45401</v>
      </c>
    </row>
    <row r="6" spans="1:9" ht="15" x14ac:dyDescent="0.25">
      <c r="A6" s="545">
        <f>'Event Details'!B14</f>
        <v>0</v>
      </c>
      <c r="B6" s="545"/>
      <c r="C6" s="545"/>
      <c r="D6" s="545"/>
    </row>
    <row r="7" spans="1:9" ht="15" x14ac:dyDescent="0.25">
      <c r="A7" s="545">
        <f>'Event Details'!B17</f>
        <v>0</v>
      </c>
      <c r="B7" s="545"/>
      <c r="C7" s="545"/>
      <c r="D7" s="545"/>
    </row>
    <row r="8" spans="1:9" ht="15" x14ac:dyDescent="0.25">
      <c r="A8" s="545">
        <f>'Event Details'!B18</f>
        <v>0</v>
      </c>
      <c r="B8" s="545"/>
      <c r="C8" s="545"/>
      <c r="D8" s="545"/>
    </row>
    <row r="9" spans="1:9" ht="15" x14ac:dyDescent="0.25">
      <c r="A9" s="545" t="e">
        <f>'Event Details'!#REF!</f>
        <v>#REF!</v>
      </c>
      <c r="B9" s="545"/>
      <c r="C9" s="545"/>
      <c r="D9" s="545"/>
    </row>
    <row r="10" spans="1:9" ht="15" x14ac:dyDescent="0.25">
      <c r="A10" s="545" t="e">
        <f>'Event Details'!#REF!</f>
        <v>#REF!</v>
      </c>
      <c r="B10" s="545"/>
      <c r="C10" s="545"/>
      <c r="D10" s="545"/>
    </row>
    <row r="11" spans="1:9" ht="15" x14ac:dyDescent="0.25">
      <c r="A11" s="63"/>
      <c r="B11" s="63"/>
      <c r="C11" s="63"/>
      <c r="D11" s="63"/>
    </row>
    <row r="12" spans="1:9" ht="15" x14ac:dyDescent="0.25">
      <c r="A12" s="59"/>
    </row>
    <row r="13" spans="1:9" ht="15" x14ac:dyDescent="0.25">
      <c r="A13" s="59" t="s">
        <v>138</v>
      </c>
      <c r="B13" s="58">
        <f>'Event Details'!B13</f>
        <v>0</v>
      </c>
    </row>
    <row r="14" spans="1:9" ht="15" x14ac:dyDescent="0.25">
      <c r="A14" s="59"/>
    </row>
    <row r="15" spans="1:9" ht="16.5" customHeight="1" x14ac:dyDescent="0.25">
      <c r="A15" s="547" t="str">
        <f>SUBSTITUTE("Ref – Event Catering Confirmation at ExCel London (EVENT DATE)","(EVENT DATE)",'Deposit Sched'!Q29,1)</f>
        <v>Ref – Event Catering Confirmation at ExCel London 10th - 13th November 2013</v>
      </c>
      <c r="B15" s="547"/>
      <c r="C15" s="547"/>
      <c r="D15" s="547"/>
      <c r="E15" s="547"/>
      <c r="F15" s="547"/>
      <c r="G15" s="547"/>
      <c r="H15" s="547"/>
      <c r="I15" s="547"/>
    </row>
    <row r="16" spans="1:9" ht="15" x14ac:dyDescent="0.25">
      <c r="A16" s="62"/>
      <c r="B16" s="64"/>
      <c r="C16" s="64"/>
      <c r="D16" s="64"/>
      <c r="E16" s="64"/>
      <c r="F16" s="64"/>
      <c r="G16" s="64"/>
      <c r="H16" s="64"/>
      <c r="I16" s="64"/>
    </row>
    <row r="17" spans="1:19" ht="36.75" customHeight="1" x14ac:dyDescent="0.25">
      <c r="A17" s="543" t="str">
        <f>SUBSTITUTE("Thank you for your recent confirmation of the (EVENT NAME), to be hosted here at ExCeL London on","(EVENT NAME)",'Deposit Sched'!D28,1)</f>
        <v>Thank you for your recent confirmation of the ADIPEC 2013, to be hosted here at ExCeL London on</v>
      </c>
      <c r="B17" s="543"/>
      <c r="C17" s="543"/>
      <c r="D17" s="543"/>
      <c r="E17" s="543"/>
      <c r="F17" s="543"/>
      <c r="G17" s="543"/>
      <c r="H17" s="543"/>
      <c r="I17" s="543"/>
      <c r="K17" s="543"/>
      <c r="L17" s="543"/>
      <c r="M17" s="543"/>
      <c r="N17" s="543"/>
      <c r="O17" s="543"/>
      <c r="P17" s="543"/>
      <c r="Q17" s="543"/>
      <c r="R17" s="543"/>
      <c r="S17" s="543"/>
    </row>
    <row r="18" spans="1:19" ht="21" customHeight="1" x14ac:dyDescent="0.25">
      <c r="A18" s="544" t="str">
        <f>'Deposit Sched'!D29</f>
        <v>10th - 13th November 2013</v>
      </c>
      <c r="B18" s="544"/>
      <c r="C18" s="544"/>
      <c r="D18" s="544"/>
      <c r="E18" s="544"/>
      <c r="F18" s="544"/>
      <c r="G18" s="64"/>
      <c r="H18" s="64"/>
      <c r="I18" s="64"/>
    </row>
    <row r="19" spans="1:19" ht="63" customHeight="1" x14ac:dyDescent="0.25">
      <c r="A19" s="543" t="s">
        <v>139</v>
      </c>
      <c r="B19" s="543"/>
      <c r="C19" s="543"/>
      <c r="D19" s="543"/>
      <c r="E19" s="543"/>
      <c r="F19" s="543"/>
      <c r="G19" s="543"/>
      <c r="H19" s="543"/>
      <c r="I19" s="543"/>
    </row>
    <row r="20" spans="1:19" ht="9" customHeight="1" x14ac:dyDescent="0.25">
      <c r="A20" s="59"/>
    </row>
    <row r="21" spans="1:19" ht="15" x14ac:dyDescent="0.25">
      <c r="A21" s="65" t="s">
        <v>140</v>
      </c>
      <c r="B21" s="58">
        <f>'Deposit Sched'!D13</f>
        <v>0</v>
      </c>
    </row>
    <row r="22" spans="1:19" ht="15" x14ac:dyDescent="0.25">
      <c r="A22" s="65" t="s">
        <v>106</v>
      </c>
      <c r="B22" s="58">
        <f>'Deposit Sched'!D15</f>
        <v>0</v>
      </c>
    </row>
    <row r="23" spans="1:19" ht="15" x14ac:dyDescent="0.25">
      <c r="A23" s="65" t="s">
        <v>105</v>
      </c>
      <c r="B23" s="66">
        <f>'Deposit Sched'!D14</f>
        <v>0</v>
      </c>
    </row>
    <row r="24" spans="1:19" ht="5.25" customHeight="1" x14ac:dyDescent="0.25">
      <c r="A24" s="59"/>
    </row>
    <row r="25" spans="1:19" s="67" customFormat="1" ht="32.25" customHeight="1" x14ac:dyDescent="0.25">
      <c r="A25" s="543" t="s">
        <v>141</v>
      </c>
      <c r="B25" s="543"/>
      <c r="C25" s="543"/>
      <c r="D25" s="543"/>
      <c r="E25" s="543"/>
      <c r="F25" s="543"/>
      <c r="G25" s="543"/>
      <c r="H25" s="543"/>
      <c r="I25" s="543"/>
    </row>
    <row r="26" spans="1:19" ht="6" customHeight="1" x14ac:dyDescent="0.25">
      <c r="A26" s="62"/>
      <c r="B26" s="64"/>
      <c r="C26" s="64"/>
      <c r="D26" s="64"/>
      <c r="E26" s="64"/>
      <c r="F26" s="64"/>
      <c r="G26" s="64"/>
      <c r="H26" s="64"/>
      <c r="I26" s="64"/>
    </row>
    <row r="27" spans="1:19" s="67" customFormat="1" ht="96.75" customHeight="1" x14ac:dyDescent="0.25">
      <c r="A27" s="543" t="s">
        <v>206</v>
      </c>
      <c r="B27" s="543"/>
      <c r="C27" s="543"/>
      <c r="D27" s="543"/>
      <c r="E27" s="543"/>
      <c r="F27" s="543"/>
      <c r="G27" s="543"/>
      <c r="H27" s="543"/>
      <c r="I27" s="543"/>
    </row>
    <row r="28" spans="1:19" ht="9" customHeight="1" x14ac:dyDescent="0.25">
      <c r="A28" s="62"/>
      <c r="B28" s="64"/>
      <c r="C28" s="64"/>
      <c r="D28" s="64"/>
      <c r="E28" s="64"/>
      <c r="F28" s="64"/>
      <c r="G28" s="64"/>
      <c r="H28" s="64"/>
      <c r="I28" s="64"/>
    </row>
    <row r="29" spans="1:19" s="67" customFormat="1" ht="48.75" customHeight="1" x14ac:dyDescent="0.25">
      <c r="A29" s="546" t="s">
        <v>202</v>
      </c>
      <c r="B29" s="546"/>
      <c r="C29" s="546"/>
      <c r="D29" s="546"/>
      <c r="E29" s="546"/>
      <c r="F29" s="546"/>
      <c r="G29" s="546"/>
      <c r="H29" s="546"/>
      <c r="I29" s="546"/>
    </row>
    <row r="30" spans="1:19" ht="7.5" customHeight="1" x14ac:dyDescent="0.25">
      <c r="A30" s="62"/>
      <c r="B30" s="64"/>
      <c r="C30" s="64"/>
      <c r="D30" s="64"/>
      <c r="E30" s="64"/>
      <c r="F30" s="64"/>
      <c r="G30" s="64"/>
      <c r="H30" s="64"/>
      <c r="I30" s="64"/>
    </row>
    <row r="31" spans="1:19" s="67" customFormat="1" ht="33.75" hidden="1" customHeight="1" x14ac:dyDescent="0.25">
      <c r="A31" s="543"/>
      <c r="B31" s="543"/>
      <c r="C31" s="543"/>
      <c r="D31" s="543"/>
      <c r="E31" s="543"/>
      <c r="F31" s="543"/>
      <c r="G31" s="543"/>
      <c r="H31" s="543"/>
      <c r="I31" s="543"/>
    </row>
    <row r="32" spans="1:19" ht="9" customHeight="1" x14ac:dyDescent="0.25">
      <c r="A32" s="62"/>
      <c r="B32" s="64"/>
      <c r="C32" s="64"/>
      <c r="D32" s="64"/>
      <c r="E32" s="64"/>
      <c r="F32" s="64"/>
      <c r="G32" s="64"/>
      <c r="H32" s="64"/>
      <c r="I32" s="64"/>
    </row>
    <row r="33" spans="1:9" s="67" customFormat="1" ht="33" customHeight="1" x14ac:dyDescent="0.25">
      <c r="A33" s="543" t="s">
        <v>142</v>
      </c>
      <c r="B33" s="543"/>
      <c r="C33" s="543"/>
      <c r="D33" s="543"/>
      <c r="E33" s="543"/>
      <c r="F33" s="543"/>
      <c r="G33" s="543"/>
      <c r="H33" s="543"/>
      <c r="I33" s="543"/>
    </row>
    <row r="34" spans="1:9" ht="15" x14ac:dyDescent="0.25">
      <c r="A34" s="59"/>
    </row>
    <row r="35" spans="1:9" ht="15" x14ac:dyDescent="0.25">
      <c r="A35" s="59" t="s">
        <v>143</v>
      </c>
    </row>
    <row r="36" spans="1:9" ht="15" x14ac:dyDescent="0.25">
      <c r="A36" s="59"/>
    </row>
    <row r="37" spans="1:9" ht="15" x14ac:dyDescent="0.25">
      <c r="A37" s="59"/>
    </row>
    <row r="38" spans="1:9" ht="15" x14ac:dyDescent="0.25">
      <c r="A38" s="59">
        <f>'Deposit Sched'!D13</f>
        <v>0</v>
      </c>
    </row>
    <row r="39" spans="1:9" ht="15" x14ac:dyDescent="0.25">
      <c r="A39" s="59" t="s">
        <v>147</v>
      </c>
    </row>
    <row r="40" spans="1:9" ht="15" x14ac:dyDescent="0.25">
      <c r="A40" s="59" t="s">
        <v>144</v>
      </c>
    </row>
  </sheetData>
  <mergeCells count="15">
    <mergeCell ref="A29:I29"/>
    <mergeCell ref="A31:I31"/>
    <mergeCell ref="A33:I33"/>
    <mergeCell ref="A15:I15"/>
    <mergeCell ref="A17:I17"/>
    <mergeCell ref="A19:I19"/>
    <mergeCell ref="A25:I25"/>
    <mergeCell ref="A27:I27"/>
    <mergeCell ref="K17:S17"/>
    <mergeCell ref="A18:F18"/>
    <mergeCell ref="A10:D10"/>
    <mergeCell ref="A6:D6"/>
    <mergeCell ref="A7:D7"/>
    <mergeCell ref="A8:D8"/>
    <mergeCell ref="A9:D9"/>
  </mergeCells>
  <phoneticPr fontId="31" type="noConversion"/>
  <printOptions horizontalCentered="1"/>
  <pageMargins left="0.15748031496062992" right="0.15748031496062992" top="0.39370078740157483" bottom="0.39370078740157483" header="0.51181102362204722" footer="0.51181102362204722"/>
  <pageSetup paperSize="9" scale="97" orientation="portrait" r:id="rId1"/>
  <headerFooter alignWithMargins="0"/>
  <drawing r:id="rId2"/>
  <legacyDrawing r:id="rId3"/>
  <oleObjects>
    <mc:AlternateContent xmlns:mc="http://schemas.openxmlformats.org/markup-compatibility/2006">
      <mc:Choice Requires="x14">
        <oleObject progId="MSPhotoEd.3" shapeId="4097" r:id="rId4">
          <objectPr defaultSize="0" r:id="rId5">
            <anchor moveWithCells="1" sizeWithCells="1">
              <from>
                <xdr:col>2</xdr:col>
                <xdr:colOff>66675</xdr:colOff>
                <xdr:row>0</xdr:row>
                <xdr:rowOff>0</xdr:rowOff>
              </from>
              <to>
                <xdr:col>7</xdr:col>
                <xdr:colOff>581025</xdr:colOff>
                <xdr:row>3</xdr:row>
                <xdr:rowOff>85725</xdr:rowOff>
              </to>
            </anchor>
          </objectPr>
        </oleObject>
      </mc:Choice>
      <mc:Fallback>
        <oleObject progId="MSPhotoEd.3" shapeId="409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101"/>
  <sheetViews>
    <sheetView zoomScale="75" zoomScaleNormal="75" workbookViewId="0">
      <selection activeCell="C8" sqref="C8"/>
    </sheetView>
  </sheetViews>
  <sheetFormatPr defaultColWidth="9.140625" defaultRowHeight="12.75" x14ac:dyDescent="0.2"/>
  <cols>
    <col min="1" max="2" width="2.7109375" style="57" customWidth="1"/>
    <col min="3" max="3" width="29.85546875" style="57" customWidth="1"/>
    <col min="4" max="4" width="14.7109375" style="57" customWidth="1"/>
    <col min="5" max="5" width="11.140625" style="57" customWidth="1"/>
    <col min="6" max="6" width="12" style="57" customWidth="1"/>
    <col min="7" max="8" width="11" style="57" customWidth="1"/>
    <col min="9" max="13" width="9.140625" style="57"/>
    <col min="14" max="14" width="3.28515625" style="57" customWidth="1"/>
    <col min="15" max="16384" width="9.140625" style="57"/>
  </cols>
  <sheetData>
    <row r="1" spans="2:14" ht="7.5" customHeight="1" thickBot="1" x14ac:dyDescent="0.25"/>
    <row r="2" spans="2:14" ht="13.5" thickTop="1" x14ac:dyDescent="0.2">
      <c r="B2" s="68"/>
      <c r="C2" s="69"/>
      <c r="D2" s="69"/>
      <c r="E2" s="69"/>
      <c r="F2" s="69"/>
      <c r="G2" s="69"/>
      <c r="H2" s="69"/>
      <c r="I2" s="69"/>
      <c r="J2" s="69"/>
      <c r="K2" s="69"/>
      <c r="L2" s="69"/>
      <c r="M2" s="69"/>
      <c r="N2" s="70"/>
    </row>
    <row r="3" spans="2:14" ht="15" x14ac:dyDescent="0.25">
      <c r="B3" s="71"/>
      <c r="C3" s="72"/>
      <c r="D3" s="73"/>
      <c r="E3" s="73"/>
      <c r="F3" s="73"/>
      <c r="G3" s="73"/>
      <c r="H3" s="73"/>
      <c r="I3" s="73"/>
      <c r="J3" s="73"/>
      <c r="K3" s="73"/>
      <c r="L3" s="73"/>
      <c r="M3" s="73"/>
      <c r="N3" s="74"/>
    </row>
    <row r="4" spans="2:14" ht="16.5" customHeight="1" x14ac:dyDescent="0.25">
      <c r="B4" s="71"/>
      <c r="C4" s="75"/>
      <c r="D4" s="73"/>
      <c r="E4" s="73"/>
      <c r="F4" s="73"/>
      <c r="G4" s="73"/>
      <c r="H4" s="73"/>
      <c r="I4" s="73"/>
      <c r="J4" s="73"/>
      <c r="K4" s="73"/>
      <c r="L4" s="73"/>
      <c r="M4" s="73"/>
      <c r="N4" s="74"/>
    </row>
    <row r="5" spans="2:14" ht="16.5" customHeight="1" x14ac:dyDescent="0.2">
      <c r="B5" s="71"/>
      <c r="C5" s="73"/>
      <c r="D5" s="73"/>
      <c r="E5" s="73"/>
      <c r="F5" s="73"/>
      <c r="G5" s="73"/>
      <c r="H5" s="73"/>
      <c r="I5" s="73"/>
      <c r="J5" s="73"/>
      <c r="K5" s="73"/>
      <c r="L5" s="73"/>
      <c r="M5" s="73"/>
      <c r="N5" s="74"/>
    </row>
    <row r="6" spans="2:14" ht="16.5" customHeight="1" x14ac:dyDescent="0.2">
      <c r="B6" s="71"/>
      <c r="C6" s="73"/>
      <c r="D6" s="73"/>
      <c r="E6" s="73"/>
      <c r="F6" s="73"/>
      <c r="G6" s="73"/>
      <c r="H6" s="73"/>
      <c r="I6" s="73"/>
      <c r="J6" s="73"/>
      <c r="K6" s="73"/>
      <c r="L6" s="73"/>
      <c r="M6" s="73"/>
      <c r="N6" s="74"/>
    </row>
    <row r="7" spans="2:14" ht="16.5" customHeight="1" x14ac:dyDescent="0.3">
      <c r="B7" s="71"/>
      <c r="C7" s="76"/>
      <c r="D7" s="73"/>
      <c r="E7" s="73"/>
      <c r="F7" s="73"/>
      <c r="G7" s="73"/>
      <c r="H7" s="73"/>
      <c r="I7" s="73"/>
      <c r="J7" s="73"/>
      <c r="K7" s="73"/>
      <c r="L7" s="73"/>
      <c r="M7" s="73"/>
      <c r="N7" s="74"/>
    </row>
    <row r="8" spans="2:14" ht="16.5" customHeight="1" x14ac:dyDescent="0.3">
      <c r="B8" s="71"/>
      <c r="C8" s="77" t="s">
        <v>102</v>
      </c>
      <c r="D8" s="73"/>
      <c r="E8" s="73"/>
      <c r="F8" s="73"/>
      <c r="G8" s="73"/>
      <c r="H8" s="73"/>
      <c r="I8" s="73"/>
      <c r="J8" s="73"/>
      <c r="K8" s="73"/>
      <c r="L8" s="73"/>
      <c r="M8" s="73"/>
      <c r="N8" s="74"/>
    </row>
    <row r="9" spans="2:14" ht="16.5" customHeight="1" x14ac:dyDescent="0.3">
      <c r="B9" s="71"/>
      <c r="C9" s="77" t="s">
        <v>203</v>
      </c>
      <c r="D9" s="73"/>
      <c r="E9" s="73"/>
      <c r="F9" s="73"/>
      <c r="G9" s="73"/>
      <c r="H9" s="73"/>
      <c r="I9" s="73"/>
      <c r="J9" s="73"/>
      <c r="K9" s="73"/>
      <c r="L9" s="73"/>
      <c r="M9" s="73"/>
      <c r="N9" s="74"/>
    </row>
    <row r="10" spans="2:14" ht="15" customHeight="1" x14ac:dyDescent="0.25">
      <c r="B10" s="71"/>
      <c r="C10" s="72"/>
      <c r="D10" s="73"/>
      <c r="E10" s="73"/>
      <c r="F10" s="73"/>
      <c r="G10" s="73"/>
      <c r="H10" s="73"/>
      <c r="I10" s="73"/>
      <c r="J10" s="73"/>
      <c r="K10" s="73"/>
      <c r="L10" s="73"/>
      <c r="M10" s="73"/>
      <c r="N10" s="74"/>
    </row>
    <row r="11" spans="2:14" ht="30" customHeight="1" x14ac:dyDescent="0.25">
      <c r="B11" s="71"/>
      <c r="C11" s="555" t="s">
        <v>103</v>
      </c>
      <c r="D11" s="554"/>
      <c r="E11" s="554"/>
      <c r="F11" s="554"/>
      <c r="G11" s="554"/>
      <c r="H11" s="554"/>
      <c r="I11" s="554"/>
      <c r="J11" s="554"/>
      <c r="K11" s="554"/>
      <c r="L11" s="554"/>
      <c r="M11" s="554"/>
      <c r="N11" s="74"/>
    </row>
    <row r="12" spans="2:14" ht="15" x14ac:dyDescent="0.25">
      <c r="B12" s="71"/>
      <c r="C12" s="72"/>
      <c r="D12" s="73"/>
      <c r="E12" s="73"/>
      <c r="F12" s="73"/>
      <c r="G12" s="73"/>
      <c r="H12" s="73"/>
      <c r="I12" s="73"/>
      <c r="J12" s="73"/>
      <c r="K12" s="73"/>
      <c r="L12" s="73"/>
      <c r="M12" s="73"/>
      <c r="N12" s="74"/>
    </row>
    <row r="13" spans="2:14" ht="21" customHeight="1" x14ac:dyDescent="0.25">
      <c r="B13" s="71"/>
      <c r="C13" s="72" t="s">
        <v>104</v>
      </c>
      <c r="D13" s="549">
        <f>'Event Details'!B3</f>
        <v>0</v>
      </c>
      <c r="E13" s="549"/>
      <c r="F13" s="549"/>
      <c r="G13" s="549"/>
      <c r="H13" s="549"/>
      <c r="I13" s="549"/>
      <c r="J13" s="549"/>
      <c r="K13" s="549"/>
      <c r="L13" s="73"/>
      <c r="M13" s="73"/>
      <c r="N13" s="74"/>
    </row>
    <row r="14" spans="2:14" ht="21" customHeight="1" x14ac:dyDescent="0.25">
      <c r="B14" s="71"/>
      <c r="C14" s="72" t="s">
        <v>105</v>
      </c>
      <c r="D14" s="549">
        <f>'Event Details'!B4</f>
        <v>0</v>
      </c>
      <c r="E14" s="549"/>
      <c r="F14" s="549"/>
      <c r="G14" s="549"/>
      <c r="H14" s="549"/>
      <c r="I14" s="549"/>
      <c r="J14" s="549"/>
      <c r="K14" s="549"/>
      <c r="L14" s="73"/>
      <c r="M14" s="73"/>
      <c r="N14" s="74"/>
    </row>
    <row r="15" spans="2:14" ht="21" customHeight="1" x14ac:dyDescent="0.25">
      <c r="B15" s="71"/>
      <c r="C15" s="72" t="s">
        <v>106</v>
      </c>
      <c r="D15" s="549">
        <f>'Event Details'!B5</f>
        <v>0</v>
      </c>
      <c r="E15" s="549"/>
      <c r="F15" s="549"/>
      <c r="G15" s="549"/>
      <c r="H15" s="549"/>
      <c r="I15" s="549"/>
      <c r="J15" s="549"/>
      <c r="K15" s="549"/>
      <c r="L15" s="73"/>
      <c r="M15" s="73"/>
      <c r="N15" s="74"/>
    </row>
    <row r="16" spans="2:14" ht="21" customHeight="1" x14ac:dyDescent="0.25">
      <c r="B16" s="71"/>
      <c r="C16" s="72"/>
      <c r="D16" s="79"/>
      <c r="E16" s="79"/>
      <c r="F16" s="79"/>
      <c r="G16" s="79"/>
      <c r="H16" s="79"/>
      <c r="I16" s="79"/>
      <c r="J16" s="79"/>
      <c r="K16" s="79"/>
      <c r="L16" s="73"/>
      <c r="M16" s="73"/>
      <c r="N16" s="74"/>
    </row>
    <row r="17" spans="2:17" ht="21" customHeight="1" x14ac:dyDescent="0.25">
      <c r="B17" s="71"/>
      <c r="C17" s="72"/>
      <c r="D17" s="78"/>
      <c r="E17" s="78"/>
      <c r="F17" s="78"/>
      <c r="G17" s="78"/>
      <c r="H17" s="78"/>
      <c r="I17" s="78"/>
      <c r="J17" s="78"/>
      <c r="K17" s="78"/>
      <c r="L17" s="73"/>
      <c r="M17" s="73"/>
      <c r="N17" s="74"/>
    </row>
    <row r="18" spans="2:17" ht="21" customHeight="1" x14ac:dyDescent="0.25">
      <c r="B18" s="71"/>
      <c r="C18" s="72" t="s">
        <v>107</v>
      </c>
      <c r="D18" s="80" t="e">
        <f>D29-7</f>
        <v>#VALUE!</v>
      </c>
      <c r="E18" s="78"/>
      <c r="F18" s="78"/>
      <c r="G18" s="78"/>
      <c r="H18" s="78"/>
      <c r="I18" s="78"/>
      <c r="J18" s="78"/>
      <c r="K18" s="78"/>
      <c r="L18" s="73"/>
      <c r="M18" s="73"/>
      <c r="N18" s="74"/>
      <c r="Q18" s="57" t="e">
        <f>TEXT(D18,"DDD D MmMM YYYY")</f>
        <v>#VALUE!</v>
      </c>
    </row>
    <row r="19" spans="2:17" ht="21" customHeight="1" x14ac:dyDescent="0.25">
      <c r="B19" s="71"/>
      <c r="C19" s="72" t="s">
        <v>108</v>
      </c>
      <c r="D19" s="549">
        <f>'Event Details'!B13</f>
        <v>0</v>
      </c>
      <c r="E19" s="549"/>
      <c r="F19" s="549"/>
      <c r="G19" s="549"/>
      <c r="H19" s="549"/>
      <c r="I19" s="549"/>
      <c r="J19" s="549"/>
      <c r="K19" s="549"/>
      <c r="L19" s="73"/>
      <c r="M19" s="73"/>
      <c r="N19" s="74"/>
    </row>
    <row r="20" spans="2:17" ht="21" customHeight="1" x14ac:dyDescent="0.25">
      <c r="B20" s="71"/>
      <c r="C20" s="72" t="s">
        <v>109</v>
      </c>
      <c r="D20" s="549">
        <f>'Event Details'!B14</f>
        <v>0</v>
      </c>
      <c r="E20" s="549"/>
      <c r="F20" s="549"/>
      <c r="G20" s="549"/>
      <c r="H20" s="549"/>
      <c r="I20" s="549"/>
      <c r="J20" s="549"/>
      <c r="K20" s="549"/>
      <c r="L20" s="73"/>
      <c r="M20" s="73"/>
      <c r="N20" s="74"/>
    </row>
    <row r="21" spans="2:17" ht="21" customHeight="1" x14ac:dyDescent="0.25">
      <c r="B21" s="71"/>
      <c r="C21" s="72" t="s">
        <v>110</v>
      </c>
      <c r="D21" s="78">
        <f>'Event Details'!B17</f>
        <v>0</v>
      </c>
      <c r="E21" s="78"/>
      <c r="F21" s="78"/>
      <c r="G21" s="78"/>
      <c r="H21" s="78"/>
      <c r="I21" s="78"/>
      <c r="J21" s="78"/>
      <c r="K21" s="78"/>
      <c r="L21" s="73"/>
      <c r="M21" s="73"/>
      <c r="N21" s="74"/>
    </row>
    <row r="22" spans="2:17" ht="21" customHeight="1" x14ac:dyDescent="0.25">
      <c r="B22" s="71"/>
      <c r="C22" s="72"/>
      <c r="D22" s="78">
        <f>'Event Details'!B18</f>
        <v>0</v>
      </c>
      <c r="E22" s="78"/>
      <c r="F22" s="78"/>
      <c r="G22" s="78"/>
      <c r="H22" s="78"/>
      <c r="I22" s="78"/>
      <c r="J22" s="78"/>
      <c r="K22" s="78"/>
      <c r="L22" s="73"/>
      <c r="M22" s="73"/>
      <c r="N22" s="74"/>
    </row>
    <row r="23" spans="2:17" ht="21" customHeight="1" x14ac:dyDescent="0.25">
      <c r="B23" s="71"/>
      <c r="C23" s="72"/>
      <c r="D23" s="78" t="e">
        <f>'Event Details'!#REF!</f>
        <v>#REF!</v>
      </c>
      <c r="E23" s="78"/>
      <c r="F23" s="78"/>
      <c r="G23" s="78"/>
      <c r="H23" s="78"/>
      <c r="I23" s="78"/>
      <c r="J23" s="78"/>
      <c r="K23" s="78"/>
      <c r="L23" s="73"/>
      <c r="M23" s="73"/>
      <c r="N23" s="74"/>
    </row>
    <row r="24" spans="2:17" ht="21" customHeight="1" x14ac:dyDescent="0.25">
      <c r="B24" s="71"/>
      <c r="C24" s="72"/>
      <c r="D24" s="78" t="e">
        <f>'Event Details'!#REF!</f>
        <v>#REF!</v>
      </c>
      <c r="E24" s="78"/>
      <c r="F24" s="78"/>
      <c r="G24" s="78"/>
      <c r="H24" s="78"/>
      <c r="I24" s="78"/>
      <c r="J24" s="78"/>
      <c r="K24" s="78"/>
      <c r="L24" s="73"/>
      <c r="M24" s="73"/>
      <c r="N24" s="74"/>
    </row>
    <row r="25" spans="2:17" ht="21" customHeight="1" x14ac:dyDescent="0.25">
      <c r="B25" s="71"/>
      <c r="C25" s="72" t="s">
        <v>105</v>
      </c>
      <c r="D25" s="549">
        <f>'Event Details'!B19</f>
        <v>0</v>
      </c>
      <c r="E25" s="549"/>
      <c r="F25" s="549"/>
      <c r="G25" s="549"/>
      <c r="H25" s="549"/>
      <c r="I25" s="549"/>
      <c r="J25" s="549"/>
      <c r="K25" s="549"/>
      <c r="L25" s="73"/>
      <c r="M25" s="73"/>
      <c r="N25" s="74"/>
    </row>
    <row r="26" spans="2:17" ht="21" customHeight="1" x14ac:dyDescent="0.25">
      <c r="B26" s="71"/>
      <c r="C26" s="72" t="s">
        <v>111</v>
      </c>
      <c r="D26" s="549">
        <f>'Event Details'!B20</f>
        <v>0</v>
      </c>
      <c r="E26" s="549"/>
      <c r="F26" s="549"/>
      <c r="G26" s="549"/>
      <c r="H26" s="549"/>
      <c r="I26" s="549"/>
      <c r="J26" s="549"/>
      <c r="K26" s="549"/>
      <c r="L26" s="73"/>
      <c r="M26" s="73"/>
      <c r="N26" s="74"/>
    </row>
    <row r="27" spans="2:17" ht="21" customHeight="1" x14ac:dyDescent="0.25">
      <c r="B27" s="71"/>
      <c r="C27" s="72"/>
      <c r="D27" s="78"/>
      <c r="E27" s="78"/>
      <c r="F27" s="78"/>
      <c r="G27" s="78"/>
      <c r="H27" s="78"/>
      <c r="I27" s="78"/>
      <c r="J27" s="78"/>
      <c r="K27" s="78"/>
      <c r="L27" s="73"/>
      <c r="M27" s="73"/>
      <c r="N27" s="74"/>
    </row>
    <row r="28" spans="2:17" ht="21" customHeight="1" x14ac:dyDescent="0.25">
      <c r="B28" s="71"/>
      <c r="C28" s="72" t="s">
        <v>112</v>
      </c>
      <c r="D28" s="551" t="str">
        <f>'Event Details'!B8</f>
        <v>ADIPEC 2013</v>
      </c>
      <c r="E28" s="551"/>
      <c r="F28" s="551"/>
      <c r="G28" s="551"/>
      <c r="H28" s="551"/>
      <c r="I28" s="551"/>
      <c r="J28" s="551"/>
      <c r="K28" s="551"/>
      <c r="L28" s="73"/>
      <c r="M28" s="73"/>
      <c r="N28" s="74"/>
    </row>
    <row r="29" spans="2:17" ht="21" customHeight="1" x14ac:dyDescent="0.25">
      <c r="B29" s="71"/>
      <c r="C29" s="72" t="s">
        <v>113</v>
      </c>
      <c r="D29" s="552" t="str">
        <f>'Event Details'!B9</f>
        <v>10th - 13th November 2013</v>
      </c>
      <c r="E29" s="552"/>
      <c r="F29" s="552"/>
      <c r="G29" s="552"/>
      <c r="H29" s="552"/>
      <c r="I29" s="552"/>
      <c r="J29" s="552"/>
      <c r="K29" s="552"/>
      <c r="L29" s="73"/>
      <c r="M29" s="73"/>
      <c r="N29" s="74"/>
      <c r="Q29" s="57" t="str">
        <f>TEXT(D29,"DDdD DD MMM YYYY")</f>
        <v>10th - 13th November 2013</v>
      </c>
    </row>
    <row r="30" spans="2:17" ht="21" customHeight="1" x14ac:dyDescent="0.25">
      <c r="B30" s="71"/>
      <c r="C30" s="72" t="s">
        <v>114</v>
      </c>
      <c r="D30" s="81"/>
      <c r="E30" s="81"/>
      <c r="F30" s="81"/>
      <c r="G30" s="81"/>
      <c r="H30" s="81"/>
      <c r="I30" s="81"/>
      <c r="J30" s="81"/>
      <c r="K30" s="81"/>
      <c r="L30" s="73"/>
      <c r="M30" s="73"/>
      <c r="N30" s="74"/>
    </row>
    <row r="31" spans="2:17" ht="21" customHeight="1" x14ac:dyDescent="0.25">
      <c r="B31" s="71"/>
      <c r="C31" s="72" t="s">
        <v>115</v>
      </c>
      <c r="D31" s="81"/>
      <c r="E31" s="81"/>
      <c r="F31" s="81"/>
      <c r="G31" s="81"/>
      <c r="H31" s="81"/>
      <c r="I31" s="81"/>
      <c r="J31" s="81"/>
      <c r="K31" s="81"/>
      <c r="L31" s="73"/>
      <c r="M31" s="73"/>
      <c r="N31" s="74"/>
    </row>
    <row r="32" spans="2:17" ht="21" customHeight="1" x14ac:dyDescent="0.25">
      <c r="B32" s="71"/>
      <c r="C32" s="72" t="s">
        <v>116</v>
      </c>
      <c r="D32" s="81"/>
      <c r="E32" s="81"/>
      <c r="F32" s="81"/>
      <c r="G32" s="81"/>
      <c r="H32" s="81"/>
      <c r="I32" s="81"/>
      <c r="J32" s="81"/>
      <c r="K32" s="81"/>
      <c r="L32" s="73"/>
      <c r="M32" s="73"/>
      <c r="N32" s="74"/>
    </row>
    <row r="33" spans="2:14" ht="21" customHeight="1" x14ac:dyDescent="0.25">
      <c r="B33" s="71"/>
      <c r="C33" s="72" t="s">
        <v>117</v>
      </c>
      <c r="D33" s="81"/>
      <c r="E33" s="81"/>
      <c r="F33" s="81"/>
      <c r="G33" s="81"/>
      <c r="H33" s="81"/>
      <c r="I33" s="81"/>
      <c r="J33" s="81"/>
      <c r="K33" s="81"/>
      <c r="L33" s="73"/>
      <c r="M33" s="73"/>
      <c r="N33" s="74"/>
    </row>
    <row r="34" spans="2:14" ht="21" customHeight="1" x14ac:dyDescent="0.25">
      <c r="B34" s="71"/>
      <c r="C34" s="72" t="s">
        <v>118</v>
      </c>
      <c r="D34" s="81"/>
      <c r="E34" s="81"/>
      <c r="F34" s="81"/>
      <c r="G34" s="81"/>
      <c r="H34" s="81"/>
      <c r="I34" s="81"/>
      <c r="J34" s="81"/>
      <c r="K34" s="81"/>
      <c r="L34" s="73"/>
      <c r="M34" s="73"/>
      <c r="N34" s="74"/>
    </row>
    <row r="35" spans="2:14" ht="21" customHeight="1" x14ac:dyDescent="0.25">
      <c r="B35" s="71"/>
      <c r="C35" s="72"/>
      <c r="D35" s="73"/>
      <c r="E35" s="73"/>
      <c r="F35" s="73"/>
      <c r="G35" s="73"/>
      <c r="H35" s="73"/>
      <c r="I35" s="73"/>
      <c r="J35" s="73"/>
      <c r="K35" s="73"/>
      <c r="L35" s="73"/>
      <c r="M35" s="73"/>
      <c r="N35" s="74"/>
    </row>
    <row r="36" spans="2:14" ht="21" customHeight="1" x14ac:dyDescent="0.25">
      <c r="B36" s="71"/>
      <c r="C36" s="72" t="s">
        <v>119</v>
      </c>
      <c r="D36" s="73"/>
      <c r="E36" s="73"/>
      <c r="F36" s="73"/>
      <c r="G36" s="73"/>
      <c r="H36" s="73"/>
      <c r="I36" s="73"/>
      <c r="J36" s="73"/>
      <c r="K36" s="73"/>
      <c r="L36" s="73"/>
      <c r="M36" s="73"/>
      <c r="N36" s="74"/>
    </row>
    <row r="37" spans="2:14" ht="21" customHeight="1" x14ac:dyDescent="0.25">
      <c r="B37" s="71"/>
      <c r="C37" s="73"/>
      <c r="D37" s="550" t="s">
        <v>120</v>
      </c>
      <c r="E37" s="550"/>
      <c r="F37" s="548" t="e">
        <f>'Deposit Request'!F22</f>
        <v>#REF!</v>
      </c>
      <c r="G37" s="548"/>
      <c r="H37" s="548"/>
      <c r="I37" s="73"/>
      <c r="J37" s="73"/>
      <c r="K37" s="73"/>
      <c r="L37" s="73"/>
      <c r="M37" s="73"/>
      <c r="N37" s="74"/>
    </row>
    <row r="38" spans="2:14" ht="21" customHeight="1" x14ac:dyDescent="0.25">
      <c r="B38" s="71"/>
      <c r="C38" s="73"/>
      <c r="D38" s="550" t="s">
        <v>121</v>
      </c>
      <c r="E38" s="550"/>
      <c r="F38" s="548" t="e">
        <f>'Deposit Request'!F23</f>
        <v>#REF!</v>
      </c>
      <c r="G38" s="548"/>
      <c r="H38" s="548"/>
      <c r="I38" s="73"/>
      <c r="J38" s="73"/>
      <c r="K38" s="73"/>
      <c r="L38" s="73"/>
      <c r="M38" s="73"/>
      <c r="N38" s="74"/>
    </row>
    <row r="39" spans="2:14" ht="21" customHeight="1" x14ac:dyDescent="0.25">
      <c r="B39" s="71"/>
      <c r="C39" s="73"/>
      <c r="D39" s="550" t="s">
        <v>150</v>
      </c>
      <c r="E39" s="550"/>
      <c r="F39" s="548" t="e">
        <f>'Deposit Request'!F24</f>
        <v>#REF!</v>
      </c>
      <c r="G39" s="548"/>
      <c r="H39" s="548"/>
      <c r="I39" s="73"/>
      <c r="J39" s="73"/>
      <c r="K39" s="73"/>
      <c r="L39" s="73"/>
      <c r="M39" s="73"/>
      <c r="N39" s="74"/>
    </row>
    <row r="40" spans="2:14" ht="21" customHeight="1" x14ac:dyDescent="0.25">
      <c r="B40" s="71"/>
      <c r="C40" s="73"/>
      <c r="D40" s="550" t="s">
        <v>151</v>
      </c>
      <c r="E40" s="550"/>
      <c r="F40" s="548" t="e">
        <f>'Deposit Request'!F25</f>
        <v>#REF!</v>
      </c>
      <c r="G40" s="548"/>
      <c r="H40" s="548"/>
      <c r="I40" s="73"/>
      <c r="J40" s="73"/>
      <c r="K40" s="73"/>
      <c r="L40" s="73"/>
      <c r="M40" s="73"/>
      <c r="N40" s="74"/>
    </row>
    <row r="41" spans="2:14" ht="21" customHeight="1" x14ac:dyDescent="0.25">
      <c r="B41" s="71"/>
      <c r="C41" s="73"/>
      <c r="D41" s="550" t="s">
        <v>122</v>
      </c>
      <c r="E41" s="550"/>
      <c r="F41" s="548" t="e">
        <f>'Deposit Request'!F26</f>
        <v>#REF!</v>
      </c>
      <c r="G41" s="548"/>
      <c r="H41" s="548"/>
      <c r="I41" s="73"/>
      <c r="J41" s="73"/>
      <c r="K41" s="73"/>
      <c r="L41" s="73"/>
      <c r="M41" s="73"/>
      <c r="N41" s="74"/>
    </row>
    <row r="42" spans="2:14" ht="21" customHeight="1" x14ac:dyDescent="0.25">
      <c r="B42" s="71"/>
      <c r="C42" s="72"/>
      <c r="D42" s="73"/>
      <c r="E42" s="73"/>
      <c r="F42" s="548"/>
      <c r="G42" s="548"/>
      <c r="H42" s="548"/>
      <c r="I42" s="73"/>
      <c r="J42" s="73"/>
      <c r="K42" s="73"/>
      <c r="L42" s="73"/>
      <c r="M42" s="73"/>
      <c r="N42" s="74"/>
    </row>
    <row r="43" spans="2:14" ht="21" customHeight="1" x14ac:dyDescent="0.25">
      <c r="B43" s="71"/>
      <c r="C43" s="73"/>
      <c r="D43" s="550" t="s">
        <v>123</v>
      </c>
      <c r="E43" s="550"/>
      <c r="F43" s="548" t="e">
        <f>SUM(F37:H41)</f>
        <v>#REF!</v>
      </c>
      <c r="G43" s="548"/>
      <c r="H43" s="548"/>
      <c r="I43" s="73"/>
      <c r="J43" s="73"/>
      <c r="K43" s="73"/>
      <c r="L43" s="73"/>
      <c r="M43" s="73"/>
      <c r="N43" s="74"/>
    </row>
    <row r="44" spans="2:14" ht="21" customHeight="1" x14ac:dyDescent="0.25">
      <c r="B44" s="71"/>
      <c r="C44" s="73"/>
      <c r="D44" s="558" t="s">
        <v>208</v>
      </c>
      <c r="E44" s="550"/>
      <c r="F44" s="548" t="e">
        <f>F43*0.15</f>
        <v>#REF!</v>
      </c>
      <c r="G44" s="548"/>
      <c r="H44" s="548"/>
      <c r="I44" s="73"/>
      <c r="J44" s="73"/>
      <c r="K44" s="73"/>
      <c r="L44" s="73"/>
      <c r="M44" s="73"/>
      <c r="N44" s="74"/>
    </row>
    <row r="45" spans="2:14" ht="21" customHeight="1" x14ac:dyDescent="0.25">
      <c r="B45" s="71"/>
      <c r="C45" s="72"/>
      <c r="D45" s="78"/>
      <c r="E45" s="78"/>
      <c r="F45" s="548"/>
      <c r="G45" s="548"/>
      <c r="H45" s="548"/>
      <c r="I45" s="73"/>
      <c r="J45" s="73"/>
      <c r="K45" s="73"/>
      <c r="L45" s="73"/>
      <c r="M45" s="73"/>
      <c r="N45" s="74"/>
    </row>
    <row r="46" spans="2:14" ht="21" customHeight="1" x14ac:dyDescent="0.25">
      <c r="B46" s="71"/>
      <c r="C46" s="73"/>
      <c r="D46" s="550" t="s">
        <v>145</v>
      </c>
      <c r="E46" s="550"/>
      <c r="F46" s="548" t="e">
        <f>SUM(F43:H44)</f>
        <v>#REF!</v>
      </c>
      <c r="G46" s="548"/>
      <c r="H46" s="548"/>
      <c r="I46" s="73"/>
      <c r="J46" s="73"/>
      <c r="K46" s="73"/>
      <c r="L46" s="73"/>
      <c r="M46" s="73"/>
      <c r="N46" s="74"/>
    </row>
    <row r="47" spans="2:14" ht="21" customHeight="1" x14ac:dyDescent="0.25">
      <c r="B47" s="71"/>
      <c r="C47" s="73"/>
      <c r="D47" s="550"/>
      <c r="E47" s="550"/>
      <c r="F47" s="548"/>
      <c r="G47" s="548"/>
      <c r="H47" s="548"/>
      <c r="I47" s="73"/>
      <c r="J47" s="73"/>
      <c r="K47" s="73"/>
      <c r="L47" s="73"/>
      <c r="M47" s="73"/>
      <c r="N47" s="74"/>
    </row>
    <row r="48" spans="2:14" ht="21" customHeight="1" x14ac:dyDescent="0.25">
      <c r="B48" s="71"/>
      <c r="C48" s="72"/>
      <c r="D48" s="82"/>
      <c r="E48" s="82"/>
      <c r="F48" s="82"/>
      <c r="G48" s="82"/>
      <c r="H48" s="82"/>
      <c r="I48" s="82"/>
      <c r="J48" s="82"/>
      <c r="K48" s="82"/>
      <c r="L48" s="73"/>
      <c r="M48" s="73"/>
      <c r="N48" s="74"/>
    </row>
    <row r="49" spans="2:14" ht="21" customHeight="1" x14ac:dyDescent="0.25">
      <c r="B49" s="71"/>
      <c r="C49" s="72"/>
      <c r="D49" s="73"/>
      <c r="E49" s="73"/>
      <c r="F49" s="73"/>
      <c r="G49" s="73"/>
      <c r="H49" s="73"/>
      <c r="I49" s="73"/>
      <c r="J49" s="73"/>
      <c r="K49" s="73"/>
      <c r="L49" s="73"/>
      <c r="M49" s="73"/>
      <c r="N49" s="74"/>
    </row>
    <row r="50" spans="2:14" ht="21" customHeight="1" x14ac:dyDescent="0.25">
      <c r="B50" s="71"/>
      <c r="C50" s="72" t="s">
        <v>146</v>
      </c>
      <c r="D50" s="73"/>
      <c r="E50" s="83"/>
      <c r="F50" s="548" t="e">
        <f>F46</f>
        <v>#REF!</v>
      </c>
      <c r="G50" s="548"/>
      <c r="H50" s="548"/>
      <c r="I50" s="73"/>
      <c r="J50" s="73"/>
      <c r="K50" s="73"/>
      <c r="L50" s="73"/>
      <c r="M50" s="73"/>
      <c r="N50" s="74"/>
    </row>
    <row r="51" spans="2:14" ht="21" customHeight="1" x14ac:dyDescent="0.25">
      <c r="B51" s="71"/>
      <c r="C51" s="72"/>
      <c r="D51" s="73"/>
      <c r="E51" s="73"/>
      <c r="F51" s="73"/>
      <c r="G51" s="73"/>
      <c r="H51" s="73"/>
      <c r="I51" s="73"/>
      <c r="J51" s="73"/>
      <c r="K51" s="73"/>
      <c r="L51" s="73"/>
      <c r="M51" s="73"/>
      <c r="N51" s="74"/>
    </row>
    <row r="52" spans="2:14" ht="21" customHeight="1" x14ac:dyDescent="0.25">
      <c r="B52" s="71"/>
      <c r="C52" s="72"/>
      <c r="D52" s="73"/>
      <c r="E52" s="83"/>
      <c r="F52" s="548"/>
      <c r="G52" s="548"/>
      <c r="H52" s="548"/>
      <c r="I52" s="73"/>
      <c r="J52" s="73"/>
      <c r="K52" s="73"/>
      <c r="L52" s="73"/>
      <c r="M52" s="73"/>
      <c r="N52" s="74"/>
    </row>
    <row r="53" spans="2:14" ht="21" customHeight="1" x14ac:dyDescent="0.25">
      <c r="B53" s="71"/>
      <c r="C53" s="72"/>
      <c r="D53" s="73"/>
      <c r="E53" s="73"/>
      <c r="F53" s="73"/>
      <c r="G53" s="73"/>
      <c r="H53" s="73"/>
      <c r="I53" s="73"/>
      <c r="J53" s="73"/>
      <c r="K53" s="73"/>
      <c r="L53" s="73"/>
      <c r="M53" s="73"/>
      <c r="N53" s="74"/>
    </row>
    <row r="54" spans="2:14" ht="21" customHeight="1" x14ac:dyDescent="0.25">
      <c r="B54" s="71"/>
      <c r="C54" s="72"/>
      <c r="D54" s="82"/>
      <c r="E54" s="82"/>
      <c r="F54" s="82"/>
      <c r="G54" s="82"/>
      <c r="H54" s="82"/>
      <c r="I54" s="82"/>
      <c r="J54" s="82"/>
      <c r="K54" s="82"/>
      <c r="L54" s="73"/>
      <c r="M54" s="73"/>
      <c r="N54" s="74"/>
    </row>
    <row r="55" spans="2:14" ht="21" customHeight="1" x14ac:dyDescent="0.25">
      <c r="B55" s="71"/>
      <c r="C55" s="72"/>
      <c r="D55" s="73"/>
      <c r="E55" s="73"/>
      <c r="F55" s="73"/>
      <c r="G55" s="73"/>
      <c r="H55" s="73"/>
      <c r="I55" s="73"/>
      <c r="J55" s="73"/>
      <c r="K55" s="73"/>
      <c r="L55" s="73"/>
      <c r="M55" s="73"/>
      <c r="N55" s="74"/>
    </row>
    <row r="56" spans="2:14" ht="21" customHeight="1" x14ac:dyDescent="0.25">
      <c r="B56" s="71"/>
      <c r="C56" s="83"/>
      <c r="D56" s="73"/>
      <c r="E56" s="73"/>
      <c r="F56" s="73"/>
      <c r="G56" s="73"/>
      <c r="H56" s="73"/>
      <c r="I56" s="73"/>
      <c r="J56" s="73"/>
      <c r="K56" s="73"/>
      <c r="L56" s="73"/>
      <c r="M56" s="73"/>
      <c r="N56" s="74"/>
    </row>
    <row r="57" spans="2:14" ht="21" customHeight="1" x14ac:dyDescent="0.25">
      <c r="B57" s="71"/>
      <c r="C57" s="83"/>
      <c r="D57" s="73"/>
      <c r="E57" s="73"/>
      <c r="F57" s="73"/>
      <c r="G57" s="73"/>
      <c r="H57" s="73"/>
      <c r="I57" s="73"/>
      <c r="J57" s="73"/>
      <c r="K57" s="73"/>
      <c r="L57" s="73"/>
      <c r="M57" s="73"/>
      <c r="N57" s="74"/>
    </row>
    <row r="58" spans="2:14" ht="21" customHeight="1" x14ac:dyDescent="0.25">
      <c r="B58" s="71"/>
      <c r="C58" s="83"/>
      <c r="D58" s="73"/>
      <c r="E58" s="73"/>
      <c r="F58" s="73"/>
      <c r="G58" s="73"/>
      <c r="H58" s="73"/>
      <c r="I58" s="73"/>
      <c r="J58" s="73"/>
      <c r="K58" s="73"/>
      <c r="L58" s="73"/>
      <c r="M58" s="73"/>
      <c r="N58" s="74"/>
    </row>
    <row r="59" spans="2:14" ht="36" customHeight="1" x14ac:dyDescent="0.25">
      <c r="B59" s="71"/>
      <c r="C59" s="553" t="s">
        <v>124</v>
      </c>
      <c r="D59" s="554"/>
      <c r="E59" s="554"/>
      <c r="F59" s="554"/>
      <c r="G59" s="554"/>
      <c r="H59" s="554"/>
      <c r="I59" s="554"/>
      <c r="J59" s="554"/>
      <c r="K59" s="554"/>
      <c r="L59" s="554"/>
      <c r="M59" s="554"/>
      <c r="N59" s="74"/>
    </row>
    <row r="60" spans="2:14" ht="21" customHeight="1" x14ac:dyDescent="0.25">
      <c r="B60" s="71"/>
      <c r="C60" s="72"/>
      <c r="D60" s="73"/>
      <c r="E60" s="73"/>
      <c r="F60" s="73"/>
      <c r="G60" s="73"/>
      <c r="H60" s="73"/>
      <c r="I60" s="73"/>
      <c r="J60" s="73"/>
      <c r="K60" s="73"/>
      <c r="L60" s="73"/>
      <c r="M60" s="73"/>
      <c r="N60" s="74"/>
    </row>
    <row r="61" spans="2:14" ht="36" customHeight="1" x14ac:dyDescent="0.25">
      <c r="B61" s="71"/>
      <c r="C61" s="553" t="s">
        <v>125</v>
      </c>
      <c r="D61" s="554"/>
      <c r="E61" s="554"/>
      <c r="F61" s="554"/>
      <c r="G61" s="554"/>
      <c r="H61" s="554"/>
      <c r="I61" s="554"/>
      <c r="J61" s="554"/>
      <c r="K61" s="554"/>
      <c r="L61" s="554"/>
      <c r="M61" s="554"/>
      <c r="N61" s="74"/>
    </row>
    <row r="62" spans="2:14" ht="21" customHeight="1" x14ac:dyDescent="0.25">
      <c r="B62" s="71"/>
      <c r="C62" s="83"/>
      <c r="D62" s="73"/>
      <c r="E62" s="73"/>
      <c r="F62" s="73"/>
      <c r="G62" s="73"/>
      <c r="H62" s="73"/>
      <c r="I62" s="73"/>
      <c r="J62" s="73"/>
      <c r="K62" s="73"/>
      <c r="L62" s="73"/>
      <c r="M62" s="73"/>
      <c r="N62" s="74"/>
    </row>
    <row r="63" spans="2:14" ht="36" customHeight="1" x14ac:dyDescent="0.25">
      <c r="B63" s="71"/>
      <c r="C63" s="555" t="e">
        <f>SUBSTITUTE("A non-returnable deposit of £ (0.00) , (see attached breakdown) equal to 100% of the expected catering spend, is required prior to your event ","(0.00)",F50,1)</f>
        <v>#REF!</v>
      </c>
      <c r="D63" s="554"/>
      <c r="E63" s="554"/>
      <c r="F63" s="554"/>
      <c r="G63" s="554"/>
      <c r="H63" s="554"/>
      <c r="I63" s="554"/>
      <c r="J63" s="554"/>
      <c r="K63" s="554"/>
      <c r="L63" s="554"/>
      <c r="M63" s="554"/>
      <c r="N63" s="74"/>
    </row>
    <row r="64" spans="2:14" ht="21" customHeight="1" x14ac:dyDescent="0.25">
      <c r="B64" s="71"/>
      <c r="C64" s="72" t="e">
        <f>SUBSTITUTE("taking place. Your deposit payment must also be received on or before the (Date).","(Date)",Q18,1)</f>
        <v>#VALUE!</v>
      </c>
      <c r="D64" s="73"/>
      <c r="E64" s="73"/>
      <c r="F64" s="73"/>
      <c r="G64" s="73"/>
      <c r="H64" s="73"/>
      <c r="I64" s="73"/>
      <c r="J64" s="73"/>
      <c r="K64" s="73"/>
      <c r="L64" s="73"/>
      <c r="M64" s="73"/>
      <c r="N64" s="74"/>
    </row>
    <row r="65" spans="2:14" ht="21" customHeight="1" x14ac:dyDescent="0.25">
      <c r="B65" s="71"/>
      <c r="C65" s="72"/>
      <c r="D65" s="73"/>
      <c r="E65" s="73"/>
      <c r="F65" s="73"/>
      <c r="G65" s="73"/>
      <c r="H65" s="73"/>
      <c r="I65" s="73"/>
      <c r="J65" s="73"/>
      <c r="K65" s="73"/>
      <c r="L65" s="73"/>
      <c r="M65" s="73"/>
      <c r="N65" s="74"/>
    </row>
    <row r="66" spans="2:14" ht="21" customHeight="1" x14ac:dyDescent="0.25">
      <c r="B66" s="71"/>
      <c r="C66" s="72" t="s">
        <v>126</v>
      </c>
      <c r="D66" s="73"/>
      <c r="E66" s="73"/>
      <c r="F66" s="73"/>
      <c r="G66" s="73"/>
      <c r="H66" s="73"/>
      <c r="I66" s="73"/>
      <c r="J66" s="73"/>
      <c r="K66" s="73"/>
      <c r="L66" s="73"/>
      <c r="M66" s="73"/>
      <c r="N66" s="74"/>
    </row>
    <row r="67" spans="2:14" ht="21" customHeight="1" x14ac:dyDescent="0.25">
      <c r="B67" s="71"/>
      <c r="C67" s="72"/>
      <c r="D67" s="73"/>
      <c r="E67" s="73"/>
      <c r="F67" s="73"/>
      <c r="G67" s="73"/>
      <c r="H67" s="73"/>
      <c r="I67" s="73"/>
      <c r="J67" s="73"/>
      <c r="K67" s="73"/>
      <c r="L67" s="73"/>
      <c r="M67" s="73"/>
      <c r="N67" s="74"/>
    </row>
    <row r="68" spans="2:14" ht="57" customHeight="1" x14ac:dyDescent="0.25">
      <c r="B68" s="71"/>
      <c r="C68" s="555" t="s">
        <v>200</v>
      </c>
      <c r="D68" s="554"/>
      <c r="E68" s="554"/>
      <c r="F68" s="554"/>
      <c r="G68" s="554"/>
      <c r="H68" s="554"/>
      <c r="I68" s="554"/>
      <c r="J68" s="554"/>
      <c r="K68" s="554"/>
      <c r="L68" s="554"/>
      <c r="M68" s="554"/>
      <c r="N68" s="74"/>
    </row>
    <row r="69" spans="2:14" ht="21" customHeight="1" x14ac:dyDescent="0.25">
      <c r="B69" s="71"/>
      <c r="C69" s="72"/>
      <c r="D69" s="73"/>
      <c r="E69" s="73"/>
      <c r="F69" s="73"/>
      <c r="G69" s="73"/>
      <c r="H69" s="73"/>
      <c r="I69" s="73"/>
      <c r="J69" s="73"/>
      <c r="K69" s="73"/>
      <c r="L69" s="73"/>
      <c r="M69" s="73"/>
      <c r="N69" s="74"/>
    </row>
    <row r="70" spans="2:14" ht="21" customHeight="1" x14ac:dyDescent="0.25">
      <c r="B70" s="71"/>
      <c r="C70" s="199" t="s">
        <v>205</v>
      </c>
      <c r="D70" s="73"/>
      <c r="E70" s="73"/>
      <c r="F70" s="73"/>
      <c r="G70" s="73"/>
      <c r="H70" s="73"/>
      <c r="I70" s="73"/>
      <c r="J70" s="73"/>
      <c r="K70" s="73"/>
      <c r="L70" s="73"/>
      <c r="M70" s="73"/>
      <c r="N70" s="74"/>
    </row>
    <row r="71" spans="2:14" ht="21" customHeight="1" x14ac:dyDescent="0.25">
      <c r="B71" s="71"/>
      <c r="C71" s="72"/>
      <c r="D71" s="73"/>
      <c r="E71" s="73"/>
      <c r="F71" s="73"/>
      <c r="G71" s="73"/>
      <c r="H71" s="73"/>
      <c r="I71" s="73"/>
      <c r="J71" s="73"/>
      <c r="K71" s="73"/>
      <c r="L71" s="73"/>
      <c r="M71" s="73"/>
      <c r="N71" s="74"/>
    </row>
    <row r="72" spans="2:14" ht="21" customHeight="1" x14ac:dyDescent="0.25">
      <c r="B72" s="71"/>
      <c r="C72" s="72" t="s">
        <v>127</v>
      </c>
      <c r="D72" s="73"/>
      <c r="E72" s="73"/>
      <c r="F72" s="73"/>
      <c r="G72" s="73"/>
      <c r="H72" s="73"/>
      <c r="I72" s="73"/>
      <c r="J72" s="73"/>
      <c r="K72" s="73"/>
      <c r="L72" s="73"/>
      <c r="M72" s="73"/>
      <c r="N72" s="74"/>
    </row>
    <row r="73" spans="2:14" ht="21" customHeight="1" x14ac:dyDescent="0.25">
      <c r="B73" s="71"/>
      <c r="C73" s="72" t="s">
        <v>128</v>
      </c>
      <c r="D73" s="73"/>
      <c r="E73" s="73"/>
      <c r="F73" s="73"/>
      <c r="G73" s="73"/>
      <c r="H73" s="73"/>
      <c r="I73" s="73"/>
      <c r="J73" s="73"/>
      <c r="K73" s="73"/>
      <c r="L73" s="73"/>
      <c r="M73" s="73"/>
      <c r="N73" s="74"/>
    </row>
    <row r="74" spans="2:14" ht="21" customHeight="1" x14ac:dyDescent="0.25">
      <c r="B74" s="71"/>
      <c r="C74" s="72" t="s">
        <v>129</v>
      </c>
      <c r="D74" s="73"/>
      <c r="E74" s="73"/>
      <c r="F74" s="73"/>
      <c r="G74" s="73"/>
      <c r="H74" s="73"/>
      <c r="I74" s="73"/>
      <c r="J74" s="73"/>
      <c r="K74" s="73"/>
      <c r="L74" s="73"/>
      <c r="M74" s="73"/>
      <c r="N74" s="74"/>
    </row>
    <row r="75" spans="2:14" ht="21" customHeight="1" x14ac:dyDescent="0.25">
      <c r="B75" s="71"/>
      <c r="C75" s="72" t="s">
        <v>130</v>
      </c>
      <c r="D75" s="73"/>
      <c r="E75" s="73"/>
      <c r="F75" s="73"/>
      <c r="G75" s="73"/>
      <c r="H75" s="73"/>
      <c r="I75" s="73"/>
      <c r="J75" s="73"/>
      <c r="K75" s="73"/>
      <c r="L75" s="73"/>
      <c r="M75" s="73"/>
      <c r="N75" s="74"/>
    </row>
    <row r="76" spans="2:14" ht="21" customHeight="1" x14ac:dyDescent="0.25">
      <c r="B76" s="71"/>
      <c r="C76" s="72"/>
      <c r="D76" s="73"/>
      <c r="E76" s="73"/>
      <c r="F76" s="73"/>
      <c r="G76" s="73"/>
      <c r="H76" s="73"/>
      <c r="I76" s="73"/>
      <c r="J76" s="73"/>
      <c r="K76" s="73"/>
      <c r="L76" s="73"/>
      <c r="M76" s="73"/>
      <c r="N76" s="74"/>
    </row>
    <row r="77" spans="2:14" ht="21" customHeight="1" x14ac:dyDescent="0.25">
      <c r="B77" s="71"/>
      <c r="C77" s="72" t="s">
        <v>132</v>
      </c>
      <c r="D77" s="84"/>
      <c r="E77" s="84"/>
      <c r="F77" s="84"/>
      <c r="G77" s="84"/>
      <c r="H77" s="73"/>
      <c r="I77" s="73"/>
      <c r="J77" s="73"/>
      <c r="K77" s="73"/>
      <c r="L77" s="73"/>
      <c r="M77" s="73"/>
      <c r="N77" s="74"/>
    </row>
    <row r="78" spans="2:14" ht="21" customHeight="1" x14ac:dyDescent="0.25">
      <c r="B78" s="71"/>
      <c r="C78" s="72"/>
      <c r="D78" s="73"/>
      <c r="E78" s="73"/>
      <c r="F78" s="73"/>
      <c r="G78" s="73"/>
      <c r="H78" s="73"/>
      <c r="I78" s="73"/>
      <c r="J78" s="73"/>
      <c r="K78" s="73"/>
      <c r="L78" s="73"/>
      <c r="M78" s="73"/>
      <c r="N78" s="74"/>
    </row>
    <row r="79" spans="2:14" ht="21" customHeight="1" x14ac:dyDescent="0.25">
      <c r="B79" s="71"/>
      <c r="C79" s="72" t="s">
        <v>134</v>
      </c>
      <c r="D79" s="85"/>
      <c r="E79" s="84"/>
      <c r="F79" s="73"/>
      <c r="G79" s="73"/>
      <c r="H79" s="73"/>
      <c r="I79" s="73"/>
      <c r="J79" s="73"/>
      <c r="K79" s="73"/>
      <c r="L79" s="73"/>
      <c r="M79" s="73"/>
      <c r="N79" s="74"/>
    </row>
    <row r="80" spans="2:14" ht="21" customHeight="1" x14ac:dyDescent="0.25">
      <c r="B80" s="71"/>
      <c r="C80" s="72"/>
      <c r="D80" s="73"/>
      <c r="E80" s="73"/>
      <c r="F80" s="73"/>
      <c r="G80" s="73"/>
      <c r="H80" s="73"/>
      <c r="I80" s="73"/>
      <c r="J80" s="73"/>
      <c r="K80" s="73"/>
      <c r="L80" s="73"/>
      <c r="M80" s="73"/>
      <c r="N80" s="74"/>
    </row>
    <row r="81" spans="2:14" ht="21" customHeight="1" x14ac:dyDescent="0.25">
      <c r="B81" s="71"/>
      <c r="C81" s="72" t="s">
        <v>133</v>
      </c>
      <c r="D81" s="84"/>
      <c r="E81" s="73"/>
      <c r="F81" s="73"/>
      <c r="G81" s="73"/>
      <c r="H81" s="73"/>
      <c r="I81" s="73"/>
      <c r="J81" s="73"/>
      <c r="K81" s="73"/>
      <c r="L81" s="73"/>
      <c r="M81" s="73"/>
      <c r="N81" s="74"/>
    </row>
    <row r="82" spans="2:14" ht="21" customHeight="1" x14ac:dyDescent="0.25">
      <c r="B82" s="71"/>
      <c r="C82" s="72"/>
      <c r="D82" s="73"/>
      <c r="E82" s="73"/>
      <c r="F82" s="73"/>
      <c r="G82" s="73"/>
      <c r="H82" s="73"/>
      <c r="I82" s="73"/>
      <c r="J82" s="73"/>
      <c r="K82" s="73"/>
      <c r="L82" s="73"/>
      <c r="M82" s="73"/>
      <c r="N82" s="74"/>
    </row>
    <row r="83" spans="2:14" ht="21" customHeight="1" x14ac:dyDescent="0.25">
      <c r="B83" s="71"/>
      <c r="C83" s="72"/>
      <c r="D83" s="73"/>
      <c r="E83" s="73"/>
      <c r="F83" s="73"/>
      <c r="G83" s="73"/>
      <c r="H83" s="73"/>
      <c r="I83" s="73"/>
      <c r="J83" s="73"/>
      <c r="K83" s="73"/>
      <c r="L83" s="73"/>
      <c r="M83" s="73"/>
      <c r="N83" s="74"/>
    </row>
    <row r="84" spans="2:14" ht="21" customHeight="1" x14ac:dyDescent="0.25">
      <c r="B84" s="71"/>
      <c r="C84" s="72"/>
      <c r="D84" s="73"/>
      <c r="E84" s="73"/>
      <c r="F84" s="73"/>
      <c r="G84" s="73"/>
      <c r="H84" s="73"/>
      <c r="I84" s="73"/>
      <c r="J84" s="73"/>
      <c r="K84" s="73"/>
      <c r="L84" s="73"/>
      <c r="M84" s="73"/>
      <c r="N84" s="74"/>
    </row>
    <row r="85" spans="2:14" ht="21" customHeight="1" x14ac:dyDescent="0.25">
      <c r="B85" s="71"/>
      <c r="C85" s="83" t="s">
        <v>204</v>
      </c>
      <c r="D85" s="73"/>
      <c r="E85" s="73"/>
      <c r="F85" s="73"/>
      <c r="G85" s="73"/>
      <c r="H85" s="73"/>
      <c r="I85" s="73"/>
      <c r="J85" s="73"/>
      <c r="K85" s="73"/>
      <c r="L85" s="73"/>
      <c r="M85" s="73"/>
      <c r="N85" s="74"/>
    </row>
    <row r="86" spans="2:14" ht="21" customHeight="1" x14ac:dyDescent="0.25">
      <c r="B86" s="71"/>
      <c r="C86" s="72" t="s">
        <v>135</v>
      </c>
      <c r="D86" s="86"/>
      <c r="E86" s="87"/>
      <c r="F86" s="87"/>
      <c r="G86" s="87"/>
      <c r="H86" s="73"/>
      <c r="I86" s="73"/>
      <c r="J86" s="73"/>
      <c r="K86" s="73"/>
      <c r="L86" s="73"/>
      <c r="M86" s="73"/>
      <c r="N86" s="74"/>
    </row>
    <row r="87" spans="2:14" ht="21" customHeight="1" x14ac:dyDescent="0.25">
      <c r="B87" s="71"/>
      <c r="C87" s="72"/>
      <c r="D87" s="73"/>
      <c r="E87" s="73"/>
      <c r="F87" s="73"/>
      <c r="G87" s="73"/>
      <c r="H87" s="73"/>
      <c r="I87" s="73"/>
      <c r="J87" s="73"/>
      <c r="K87" s="73"/>
      <c r="L87" s="73"/>
      <c r="M87" s="73"/>
      <c r="N87" s="74"/>
    </row>
    <row r="88" spans="2:14" ht="21" customHeight="1" x14ac:dyDescent="0.25">
      <c r="B88" s="71"/>
      <c r="C88" s="72" t="s">
        <v>136</v>
      </c>
      <c r="D88" s="87"/>
      <c r="E88" s="87"/>
      <c r="F88" s="87"/>
      <c r="G88" s="87"/>
      <c r="H88" s="73"/>
      <c r="I88" s="73"/>
      <c r="J88" s="73"/>
      <c r="K88" s="73"/>
      <c r="L88" s="73"/>
      <c r="M88" s="73"/>
      <c r="N88" s="74"/>
    </row>
    <row r="89" spans="2:14" ht="21" customHeight="1" x14ac:dyDescent="0.25">
      <c r="B89" s="71"/>
      <c r="C89" s="72" t="s">
        <v>136</v>
      </c>
      <c r="D89" s="88"/>
      <c r="E89" s="88"/>
      <c r="F89" s="88"/>
      <c r="G89" s="88"/>
      <c r="H89" s="73"/>
      <c r="I89" s="73"/>
      <c r="J89" s="73"/>
      <c r="K89" s="73"/>
      <c r="L89" s="73"/>
      <c r="M89" s="73"/>
      <c r="N89" s="74"/>
    </row>
    <row r="90" spans="2:14" ht="21" customHeight="1" x14ac:dyDescent="0.25">
      <c r="B90" s="71"/>
      <c r="C90" s="72"/>
      <c r="D90" s="73"/>
      <c r="E90" s="73"/>
      <c r="F90" s="73"/>
      <c r="G90" s="73"/>
      <c r="H90" s="73"/>
      <c r="I90" s="73"/>
      <c r="J90" s="73"/>
      <c r="K90" s="73"/>
      <c r="L90" s="73"/>
      <c r="M90" s="73"/>
      <c r="N90" s="74"/>
    </row>
    <row r="91" spans="2:14" ht="21" customHeight="1" x14ac:dyDescent="0.25">
      <c r="B91" s="71"/>
      <c r="C91" s="72" t="s">
        <v>137</v>
      </c>
      <c r="D91" s="87"/>
      <c r="E91" s="87"/>
      <c r="F91" s="87"/>
      <c r="G91" s="87"/>
      <c r="H91" s="73"/>
      <c r="I91" s="73"/>
      <c r="J91" s="73"/>
      <c r="K91" s="73"/>
      <c r="L91" s="73"/>
      <c r="M91" s="73"/>
      <c r="N91" s="74"/>
    </row>
    <row r="92" spans="2:14" ht="21" customHeight="1" x14ac:dyDescent="0.25">
      <c r="B92" s="71"/>
      <c r="C92" s="72"/>
      <c r="D92" s="73"/>
      <c r="E92" s="73"/>
      <c r="F92" s="73"/>
      <c r="G92" s="73"/>
      <c r="H92" s="73"/>
      <c r="I92" s="73"/>
      <c r="J92" s="73"/>
      <c r="K92" s="73"/>
      <c r="L92" s="73"/>
      <c r="M92" s="73"/>
      <c r="N92" s="74"/>
    </row>
    <row r="93" spans="2:14" ht="21" customHeight="1" x14ac:dyDescent="0.25">
      <c r="B93" s="71"/>
      <c r="C93" s="72" t="s">
        <v>97</v>
      </c>
      <c r="D93" s="87"/>
      <c r="E93" s="87"/>
      <c r="F93" s="73"/>
      <c r="G93" s="73"/>
      <c r="H93" s="73"/>
      <c r="I93" s="73"/>
      <c r="J93" s="73"/>
      <c r="K93" s="73"/>
      <c r="L93" s="73"/>
      <c r="M93" s="73"/>
      <c r="N93" s="74"/>
    </row>
    <row r="94" spans="2:14" ht="21" customHeight="1" x14ac:dyDescent="0.25">
      <c r="B94" s="71"/>
      <c r="C94" s="72"/>
      <c r="D94" s="73"/>
      <c r="E94" s="73"/>
      <c r="F94" s="73"/>
      <c r="G94" s="73"/>
      <c r="H94" s="73"/>
      <c r="I94" s="73"/>
      <c r="J94" s="73"/>
      <c r="K94" s="73"/>
      <c r="L94" s="73"/>
      <c r="M94" s="73"/>
      <c r="N94" s="74"/>
    </row>
    <row r="95" spans="2:14" ht="21" customHeight="1" x14ac:dyDescent="0.25">
      <c r="B95" s="71"/>
      <c r="C95" s="72"/>
      <c r="D95" s="73"/>
      <c r="E95" s="73"/>
      <c r="F95" s="73"/>
      <c r="G95" s="73"/>
      <c r="H95" s="73"/>
      <c r="I95" s="73"/>
      <c r="J95" s="73"/>
      <c r="K95" s="73"/>
      <c r="L95" s="73"/>
      <c r="M95" s="73"/>
      <c r="N95" s="74"/>
    </row>
    <row r="96" spans="2:14" ht="21" customHeight="1" x14ac:dyDescent="0.25">
      <c r="B96" s="71"/>
      <c r="C96" s="83" t="s">
        <v>201</v>
      </c>
      <c r="D96" s="198"/>
      <c r="E96" s="198"/>
      <c r="F96" s="198"/>
      <c r="G96" s="198"/>
      <c r="H96" s="198"/>
      <c r="I96" s="198"/>
      <c r="J96" s="198"/>
      <c r="K96" s="198"/>
      <c r="L96" s="198"/>
      <c r="M96" s="198"/>
      <c r="N96" s="74"/>
    </row>
    <row r="97" spans="2:14" ht="21" customHeight="1" x14ac:dyDescent="0.25">
      <c r="B97" s="71"/>
      <c r="C97" s="83"/>
      <c r="D97" s="198"/>
      <c r="E97" s="198"/>
      <c r="F97" s="198"/>
      <c r="G97" s="198"/>
      <c r="H97" s="198"/>
      <c r="I97" s="198"/>
      <c r="J97" s="198"/>
      <c r="K97" s="198"/>
      <c r="L97" s="198"/>
      <c r="M97" s="198"/>
      <c r="N97" s="74"/>
    </row>
    <row r="98" spans="2:14" ht="21" customHeight="1" x14ac:dyDescent="0.25">
      <c r="B98" s="71"/>
      <c r="C98" s="556" t="s">
        <v>131</v>
      </c>
      <c r="D98" s="557"/>
      <c r="E98" s="557"/>
      <c r="F98" s="557"/>
      <c r="G98" s="557"/>
      <c r="H98" s="557"/>
      <c r="I98" s="557"/>
      <c r="J98" s="557"/>
      <c r="K98" s="557"/>
      <c r="L98" s="557"/>
      <c r="M98" s="557"/>
      <c r="N98" s="74"/>
    </row>
    <row r="99" spans="2:14" ht="21" customHeight="1" x14ac:dyDescent="0.2">
      <c r="B99" s="71"/>
      <c r="C99" s="73"/>
      <c r="D99" s="73"/>
      <c r="E99" s="73"/>
      <c r="F99" s="73"/>
      <c r="G99" s="73"/>
      <c r="H99" s="73"/>
      <c r="I99" s="73"/>
      <c r="J99" s="73"/>
      <c r="K99" s="73"/>
      <c r="L99" s="73"/>
      <c r="M99" s="73"/>
      <c r="N99" s="74"/>
    </row>
    <row r="100" spans="2:14" ht="13.5" thickBot="1" x14ac:dyDescent="0.25">
      <c r="B100" s="89"/>
      <c r="C100" s="90"/>
      <c r="D100" s="90"/>
      <c r="E100" s="90"/>
      <c r="F100" s="90"/>
      <c r="G100" s="90"/>
      <c r="H100" s="90"/>
      <c r="I100" s="90"/>
      <c r="J100" s="90"/>
      <c r="K100" s="90"/>
      <c r="L100" s="90"/>
      <c r="M100" s="90"/>
      <c r="N100" s="91"/>
    </row>
    <row r="101" spans="2:14" ht="13.5" thickTop="1" x14ac:dyDescent="0.2"/>
  </sheetData>
  <mergeCells count="37">
    <mergeCell ref="C68:M68"/>
    <mergeCell ref="C98:M98"/>
    <mergeCell ref="C11:M11"/>
    <mergeCell ref="D37:E37"/>
    <mergeCell ref="D38:E38"/>
    <mergeCell ref="D39:E39"/>
    <mergeCell ref="D13:K13"/>
    <mergeCell ref="D14:K14"/>
    <mergeCell ref="D15:K15"/>
    <mergeCell ref="D19:K19"/>
    <mergeCell ref="D20:K20"/>
    <mergeCell ref="F37:H37"/>
    <mergeCell ref="D43:E43"/>
    <mergeCell ref="C63:M63"/>
    <mergeCell ref="D44:E44"/>
    <mergeCell ref="D46:E46"/>
    <mergeCell ref="D47:E47"/>
    <mergeCell ref="F50:H50"/>
    <mergeCell ref="F52:H52"/>
    <mergeCell ref="F46:H46"/>
    <mergeCell ref="C61:M61"/>
    <mergeCell ref="C59:M59"/>
    <mergeCell ref="F47:H47"/>
    <mergeCell ref="F42:H42"/>
    <mergeCell ref="F45:H45"/>
    <mergeCell ref="F43:H43"/>
    <mergeCell ref="F44:H44"/>
    <mergeCell ref="D25:K25"/>
    <mergeCell ref="D26:K26"/>
    <mergeCell ref="D40:E40"/>
    <mergeCell ref="D41:E41"/>
    <mergeCell ref="F38:H38"/>
    <mergeCell ref="F39:H39"/>
    <mergeCell ref="F40:H40"/>
    <mergeCell ref="F41:H41"/>
    <mergeCell ref="D28:K28"/>
    <mergeCell ref="D29:K29"/>
  </mergeCells>
  <phoneticPr fontId="31" type="noConversion"/>
  <conditionalFormatting sqref="D30:D34">
    <cfRule type="cellIs" dxfId="0" priority="1" stopIfTrue="1" operator="equal">
      <formula>0</formula>
    </cfRule>
  </conditionalFormatting>
  <hyperlinks>
    <hyperlink ref="D44" r:id="rId1" xr:uid="{00000000-0004-0000-1000-000000000000}"/>
  </hyperlinks>
  <pageMargins left="0.15748031496062992" right="0.15748031496062992" top="0.39370078740157483" bottom="0.39370078740157483" header="0.51181102362204722" footer="0.51181102362204722"/>
  <pageSetup paperSize="9" scale="76" orientation="portrait" r:id="rId2"/>
  <headerFooter alignWithMargins="0"/>
  <rowBreaks count="1" manualBreakCount="1">
    <brk id="55" min="2" max="12" man="1"/>
  </rowBreaks>
  <drawing r:id="rId3"/>
  <legacyDrawing r:id="rId4"/>
  <oleObjects>
    <mc:AlternateContent xmlns:mc="http://schemas.openxmlformats.org/markup-compatibility/2006">
      <mc:Choice Requires="x14">
        <oleObject progId="MSPhotoEd.3" shapeId="2049" r:id="rId5">
          <objectPr defaultSize="0" autoPict="0" r:id="rId6">
            <anchor moveWithCells="1" sizeWithCells="1">
              <from>
                <xdr:col>3</xdr:col>
                <xdr:colOff>152400</xdr:colOff>
                <xdr:row>3</xdr:row>
                <xdr:rowOff>28575</xdr:rowOff>
              </from>
              <to>
                <xdr:col>9</xdr:col>
                <xdr:colOff>57150</xdr:colOff>
                <xdr:row>6</xdr:row>
                <xdr:rowOff>47625</xdr:rowOff>
              </to>
            </anchor>
          </objectPr>
        </oleObject>
      </mc:Choice>
      <mc:Fallback>
        <oleObject progId="MSPhotoEd.3" shapeId="2049" r:id="rId5"/>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60"/>
  <sheetViews>
    <sheetView workbookViewId="0">
      <selection activeCell="G32" sqref="G32"/>
    </sheetView>
  </sheetViews>
  <sheetFormatPr defaultRowHeight="12.75" x14ac:dyDescent="0.2"/>
  <cols>
    <col min="3" max="3" width="23.85546875" customWidth="1"/>
  </cols>
  <sheetData>
    <row r="1" spans="1:14" x14ac:dyDescent="0.2">
      <c r="A1" s="191"/>
      <c r="B1" s="191"/>
      <c r="C1" s="191"/>
      <c r="D1" s="191"/>
      <c r="E1" s="191"/>
      <c r="F1" s="191"/>
      <c r="G1" s="191"/>
      <c r="H1" s="191"/>
      <c r="I1" s="191"/>
      <c r="J1" s="191"/>
      <c r="K1" s="191"/>
      <c r="L1" s="191"/>
      <c r="M1" s="191"/>
      <c r="N1" s="191"/>
    </row>
    <row r="2" spans="1:14" x14ac:dyDescent="0.2">
      <c r="A2" s="191"/>
      <c r="B2" s="191"/>
      <c r="C2" s="191"/>
      <c r="D2" s="191"/>
      <c r="E2" s="191"/>
      <c r="F2" s="191"/>
      <c r="G2" s="191"/>
      <c r="H2" s="191"/>
      <c r="I2" s="191"/>
      <c r="J2" s="191"/>
      <c r="K2" s="191"/>
      <c r="L2" s="191"/>
      <c r="M2" s="191"/>
      <c r="N2" s="191"/>
    </row>
    <row r="3" spans="1:14" x14ac:dyDescent="0.2">
      <c r="A3" s="191"/>
      <c r="B3" s="191"/>
      <c r="C3" s="191"/>
      <c r="D3" s="191"/>
      <c r="E3" s="191"/>
      <c r="F3" s="191"/>
      <c r="G3" s="191"/>
      <c r="H3" s="191"/>
      <c r="I3" s="191"/>
      <c r="J3" s="191"/>
      <c r="K3" s="191"/>
      <c r="L3" s="191"/>
      <c r="M3" s="191"/>
      <c r="N3" s="191"/>
    </row>
    <row r="4" spans="1:14" x14ac:dyDescent="0.2">
      <c r="A4" s="191"/>
      <c r="B4" s="191"/>
      <c r="C4" s="191"/>
      <c r="D4" s="191"/>
      <c r="E4" s="191"/>
      <c r="F4" s="191"/>
      <c r="G4" s="191"/>
      <c r="H4" s="191"/>
      <c r="I4" s="191"/>
      <c r="J4" s="191"/>
      <c r="K4" s="191"/>
      <c r="L4" s="191"/>
      <c r="M4" s="191"/>
      <c r="N4" s="191"/>
    </row>
    <row r="5" spans="1:14" x14ac:dyDescent="0.2">
      <c r="A5" s="191"/>
      <c r="B5" s="191"/>
      <c r="C5" s="191"/>
      <c r="D5" s="191"/>
      <c r="E5" s="191"/>
      <c r="F5" s="191"/>
      <c r="G5" s="191"/>
      <c r="H5" s="191"/>
      <c r="I5" s="191"/>
      <c r="J5" s="191"/>
      <c r="K5" s="191"/>
      <c r="L5" s="191"/>
      <c r="M5" s="191"/>
      <c r="N5" s="191"/>
    </row>
    <row r="6" spans="1:14" x14ac:dyDescent="0.2">
      <c r="A6" s="191"/>
      <c r="B6" s="191"/>
      <c r="C6" s="191"/>
      <c r="D6" s="191"/>
      <c r="E6" s="191"/>
      <c r="F6" s="191"/>
      <c r="G6" s="191"/>
      <c r="H6" s="191"/>
      <c r="I6" s="191"/>
      <c r="J6" s="191"/>
      <c r="K6" s="191"/>
      <c r="L6" s="191"/>
      <c r="M6" s="191"/>
      <c r="N6" s="191"/>
    </row>
    <row r="7" spans="1:14" x14ac:dyDescent="0.2">
      <c r="A7" s="191"/>
      <c r="B7" s="191"/>
      <c r="C7" s="191"/>
      <c r="D7" s="191"/>
      <c r="E7" s="191"/>
      <c r="F7" s="191"/>
      <c r="G7" s="191"/>
      <c r="H7" s="191"/>
      <c r="I7" s="191"/>
      <c r="J7" s="191"/>
      <c r="K7" s="191"/>
      <c r="L7" s="191"/>
      <c r="M7" s="191"/>
      <c r="N7" s="191"/>
    </row>
    <row r="8" spans="1:14" x14ac:dyDescent="0.2">
      <c r="A8" s="192" t="s">
        <v>112</v>
      </c>
      <c r="B8" s="191"/>
      <c r="C8" s="191"/>
      <c r="D8" s="191"/>
      <c r="E8" s="191"/>
      <c r="F8" s="191"/>
      <c r="G8" s="191"/>
      <c r="H8" s="191"/>
      <c r="I8" s="191"/>
      <c r="J8" s="191"/>
      <c r="K8" s="191"/>
      <c r="L8" s="191"/>
      <c r="M8" s="191"/>
      <c r="N8" s="191"/>
    </row>
    <row r="9" spans="1:14" x14ac:dyDescent="0.2">
      <c r="A9" s="191"/>
      <c r="B9" s="191"/>
      <c r="C9" s="191"/>
      <c r="D9" s="191"/>
      <c r="E9" s="191"/>
      <c r="F9" s="191"/>
      <c r="G9" s="191"/>
      <c r="H9" s="191"/>
      <c r="I9" s="191"/>
      <c r="J9" s="191"/>
      <c r="K9" s="191"/>
      <c r="L9" s="191"/>
      <c r="M9" s="191"/>
      <c r="N9" s="191"/>
    </row>
    <row r="10" spans="1:14" x14ac:dyDescent="0.2">
      <c r="A10" s="192" t="s">
        <v>191</v>
      </c>
      <c r="B10" s="191"/>
      <c r="C10" s="191"/>
      <c r="D10" s="191"/>
      <c r="E10" s="191"/>
      <c r="F10" s="191"/>
      <c r="G10" s="191"/>
      <c r="H10" s="191"/>
      <c r="I10" s="191"/>
      <c r="J10" s="191"/>
      <c r="K10" s="191"/>
      <c r="L10" s="191"/>
      <c r="M10" s="191"/>
      <c r="N10" s="191"/>
    </row>
    <row r="11" spans="1:14" x14ac:dyDescent="0.2">
      <c r="A11" s="192"/>
      <c r="B11" s="191"/>
      <c r="C11" s="191"/>
      <c r="D11" s="191"/>
      <c r="E11" s="191"/>
      <c r="F11" s="191"/>
      <c r="G11" s="191"/>
      <c r="H11" s="191"/>
      <c r="I11" s="191"/>
      <c r="J11" s="191"/>
      <c r="K11" s="191"/>
      <c r="L11" s="191"/>
      <c r="M11" s="191"/>
      <c r="N11" s="191"/>
    </row>
    <row r="12" spans="1:14" x14ac:dyDescent="0.2">
      <c r="A12" s="192" t="s">
        <v>108</v>
      </c>
      <c r="B12" s="191"/>
      <c r="C12" s="191"/>
      <c r="D12" s="191"/>
      <c r="E12" s="191"/>
      <c r="F12" s="191"/>
      <c r="G12" s="191"/>
      <c r="H12" s="191"/>
      <c r="I12" s="191"/>
      <c r="J12" s="191"/>
      <c r="K12" s="191"/>
      <c r="L12" s="191"/>
      <c r="M12" s="191"/>
      <c r="N12" s="191"/>
    </row>
    <row r="13" spans="1:14" x14ac:dyDescent="0.2">
      <c r="A13" s="192"/>
      <c r="B13" s="191"/>
      <c r="C13" s="191"/>
      <c r="D13" s="191"/>
      <c r="E13" s="191"/>
      <c r="F13" s="191"/>
      <c r="G13" s="191"/>
      <c r="H13" s="191"/>
      <c r="I13" s="191"/>
      <c r="J13" s="191"/>
      <c r="K13" s="191"/>
      <c r="L13" s="191"/>
      <c r="M13" s="191"/>
      <c r="N13" s="191"/>
    </row>
    <row r="14" spans="1:14" x14ac:dyDescent="0.2">
      <c r="A14" s="192" t="s">
        <v>192</v>
      </c>
      <c r="B14" s="191"/>
      <c r="C14" s="191"/>
      <c r="D14" s="191"/>
      <c r="E14" s="191"/>
      <c r="F14" s="191"/>
      <c r="G14" s="191"/>
      <c r="H14" s="191"/>
      <c r="I14" s="191"/>
      <c r="J14" s="191"/>
      <c r="K14" s="191"/>
      <c r="L14" s="191"/>
      <c r="M14" s="191"/>
      <c r="N14" s="191"/>
    </row>
    <row r="15" spans="1:14" x14ac:dyDescent="0.2">
      <c r="A15" s="192"/>
      <c r="B15" s="191"/>
      <c r="C15" s="191"/>
      <c r="D15" s="191"/>
      <c r="E15" s="191"/>
      <c r="F15" s="191"/>
      <c r="G15" s="191"/>
      <c r="H15" s="191"/>
      <c r="I15" s="191"/>
      <c r="J15" s="191"/>
      <c r="K15" s="191"/>
      <c r="L15" s="191"/>
      <c r="M15" s="191"/>
      <c r="N15" s="191"/>
    </row>
    <row r="16" spans="1:14" x14ac:dyDescent="0.2">
      <c r="A16" s="192" t="s">
        <v>193</v>
      </c>
      <c r="B16" s="191"/>
      <c r="C16" s="191"/>
      <c r="D16" s="191"/>
      <c r="E16" s="191"/>
      <c r="F16" s="191"/>
      <c r="G16" s="191"/>
      <c r="H16" s="191"/>
      <c r="I16" s="191"/>
      <c r="J16" s="191"/>
      <c r="K16" s="191"/>
      <c r="L16" s="191"/>
      <c r="M16" s="191"/>
      <c r="N16" s="191"/>
    </row>
    <row r="17" spans="1:14" x14ac:dyDescent="0.2">
      <c r="A17" s="192"/>
      <c r="B17" s="191"/>
      <c r="C17" s="191"/>
      <c r="D17" s="191"/>
      <c r="E17" s="191"/>
      <c r="F17" s="191"/>
      <c r="G17" s="191"/>
      <c r="H17" s="191"/>
      <c r="I17" s="191"/>
      <c r="J17" s="191"/>
      <c r="K17" s="191"/>
      <c r="L17" s="191"/>
      <c r="M17" s="191"/>
      <c r="N17" s="191"/>
    </row>
    <row r="18" spans="1:14" x14ac:dyDescent="0.2">
      <c r="A18" s="192"/>
      <c r="B18" s="191"/>
      <c r="C18" s="191"/>
      <c r="D18" s="191"/>
      <c r="E18" s="191"/>
      <c r="F18" s="191"/>
      <c r="G18" s="191"/>
      <c r="H18" s="191"/>
      <c r="I18" s="191"/>
      <c r="J18" s="191"/>
      <c r="K18" s="191"/>
      <c r="L18" s="191"/>
      <c r="M18" s="191"/>
      <c r="N18" s="191"/>
    </row>
    <row r="19" spans="1:14" x14ac:dyDescent="0.2">
      <c r="A19" s="192" t="s">
        <v>194</v>
      </c>
      <c r="B19" s="191"/>
      <c r="C19" s="191"/>
      <c r="D19" s="191"/>
      <c r="E19" s="191"/>
      <c r="F19" s="191"/>
      <c r="G19" s="191"/>
      <c r="H19" s="191"/>
      <c r="I19" s="191"/>
      <c r="J19" s="191"/>
      <c r="K19" s="191"/>
      <c r="L19" s="191"/>
      <c r="M19" s="191"/>
      <c r="N19" s="191"/>
    </row>
    <row r="20" spans="1:14" x14ac:dyDescent="0.2">
      <c r="A20" s="192"/>
      <c r="B20" s="191"/>
      <c r="C20" s="191"/>
      <c r="D20" s="191"/>
      <c r="E20" s="191"/>
      <c r="F20" s="191"/>
      <c r="G20" s="191"/>
      <c r="H20" s="191"/>
      <c r="I20" s="191"/>
      <c r="J20" s="191"/>
      <c r="K20" s="191"/>
      <c r="L20" s="191"/>
      <c r="M20" s="191"/>
      <c r="N20" s="191"/>
    </row>
    <row r="21" spans="1:14" x14ac:dyDescent="0.2">
      <c r="A21" s="192" t="s">
        <v>195</v>
      </c>
      <c r="B21" s="191"/>
      <c r="C21" s="191"/>
      <c r="D21" s="191"/>
      <c r="E21" s="191"/>
      <c r="F21" s="191"/>
      <c r="G21" s="191"/>
      <c r="H21" s="191"/>
      <c r="I21" s="191"/>
      <c r="J21" s="191"/>
      <c r="K21" s="191"/>
      <c r="L21" s="191"/>
      <c r="M21" s="191"/>
      <c r="N21" s="191"/>
    </row>
    <row r="22" spans="1:14" x14ac:dyDescent="0.2">
      <c r="A22" s="191"/>
      <c r="B22" s="191"/>
      <c r="C22" s="191"/>
      <c r="D22" s="191"/>
      <c r="E22" s="191"/>
      <c r="F22" s="191"/>
      <c r="G22" s="191"/>
      <c r="H22" s="191"/>
      <c r="I22" s="191"/>
      <c r="J22" s="191"/>
      <c r="K22" s="191"/>
      <c r="L22" s="191"/>
      <c r="M22" s="191"/>
      <c r="N22" s="191"/>
    </row>
    <row r="23" spans="1:14" x14ac:dyDescent="0.2">
      <c r="A23" s="192" t="s">
        <v>196</v>
      </c>
      <c r="B23" s="191"/>
      <c r="C23" s="191"/>
      <c r="D23" s="191"/>
      <c r="E23" s="191"/>
      <c r="F23" s="191"/>
      <c r="G23" s="191"/>
      <c r="H23" s="191"/>
      <c r="I23" s="191"/>
      <c r="J23" s="191"/>
      <c r="K23" s="191"/>
      <c r="L23" s="191"/>
      <c r="M23" s="191"/>
      <c r="N23" s="191"/>
    </row>
    <row r="24" spans="1:14" x14ac:dyDescent="0.2">
      <c r="A24" s="191"/>
      <c r="B24" s="191"/>
      <c r="C24" s="191"/>
      <c r="D24" s="191"/>
      <c r="E24" s="191"/>
      <c r="F24" s="191"/>
      <c r="G24" s="191"/>
      <c r="H24" s="191"/>
      <c r="I24" s="191"/>
      <c r="J24" s="191"/>
      <c r="K24" s="191"/>
      <c r="L24" s="191"/>
      <c r="M24" s="191"/>
      <c r="N24" s="191"/>
    </row>
    <row r="25" spans="1:14" x14ac:dyDescent="0.2">
      <c r="A25" s="191"/>
      <c r="B25" s="191"/>
      <c r="C25" s="191"/>
      <c r="D25" s="191"/>
      <c r="E25" s="191"/>
      <c r="F25" s="191"/>
      <c r="G25" s="191"/>
      <c r="H25" s="191"/>
      <c r="I25" s="191"/>
      <c r="J25" s="191"/>
      <c r="K25" s="191"/>
      <c r="L25" s="191"/>
      <c r="M25" s="191"/>
      <c r="N25" s="191"/>
    </row>
    <row r="26" spans="1:14" x14ac:dyDescent="0.2">
      <c r="A26" s="191"/>
      <c r="B26" s="191"/>
      <c r="C26" s="191"/>
      <c r="D26" s="191"/>
      <c r="E26" s="191"/>
      <c r="F26" s="191"/>
      <c r="G26" s="191"/>
      <c r="H26" s="191"/>
      <c r="I26" s="191"/>
      <c r="J26" s="191"/>
      <c r="K26" s="191"/>
      <c r="L26" s="191"/>
      <c r="M26" s="191"/>
      <c r="N26" s="191"/>
    </row>
    <row r="27" spans="1:14" ht="15" x14ac:dyDescent="0.25">
      <c r="A27" s="193" t="s">
        <v>62</v>
      </c>
      <c r="B27" s="194"/>
      <c r="C27" s="194"/>
      <c r="D27" s="194"/>
      <c r="E27" s="194"/>
      <c r="F27" s="191"/>
      <c r="G27" s="191"/>
      <c r="H27" s="191"/>
      <c r="I27" s="191"/>
      <c r="J27" s="191"/>
      <c r="K27" s="191"/>
      <c r="L27" s="191"/>
      <c r="M27" s="191"/>
      <c r="N27" s="191"/>
    </row>
    <row r="28" spans="1:14" ht="15" x14ac:dyDescent="0.3">
      <c r="A28" s="195" t="s">
        <v>63</v>
      </c>
      <c r="B28" s="195"/>
      <c r="C28" s="195"/>
      <c r="D28" s="195"/>
      <c r="E28" s="195"/>
      <c r="F28" s="191"/>
      <c r="G28" s="191"/>
      <c r="H28" s="191"/>
      <c r="I28" s="191"/>
      <c r="J28" s="191"/>
      <c r="K28" s="191"/>
      <c r="L28" s="191"/>
      <c r="M28" s="191"/>
      <c r="N28" s="191"/>
    </row>
    <row r="29" spans="1:14" ht="15" x14ac:dyDescent="0.3">
      <c r="A29" s="195" t="s">
        <v>82</v>
      </c>
      <c r="B29" s="195"/>
      <c r="C29" s="195"/>
      <c r="D29" s="195"/>
      <c r="E29" s="195"/>
      <c r="F29" s="191"/>
      <c r="G29" s="191"/>
      <c r="H29" s="191"/>
      <c r="I29" s="191"/>
      <c r="J29" s="191"/>
      <c r="K29" s="191"/>
      <c r="L29" s="191"/>
      <c r="M29" s="191"/>
      <c r="N29" s="191"/>
    </row>
    <row r="30" spans="1:14" ht="15" x14ac:dyDescent="0.3">
      <c r="A30" s="195" t="s">
        <v>197</v>
      </c>
      <c r="B30" s="195"/>
      <c r="C30" s="195"/>
      <c r="D30" s="195"/>
      <c r="E30" s="195"/>
      <c r="F30" s="191"/>
      <c r="G30" s="191"/>
      <c r="H30" s="191"/>
      <c r="I30" s="191"/>
      <c r="J30" s="191"/>
      <c r="K30" s="191"/>
      <c r="L30" s="191"/>
      <c r="M30" s="191"/>
      <c r="N30" s="191"/>
    </row>
    <row r="31" spans="1:14" ht="15" x14ac:dyDescent="0.3">
      <c r="A31" s="195" t="s">
        <v>198</v>
      </c>
      <c r="B31" s="195"/>
      <c r="C31" s="195"/>
      <c r="D31" s="195"/>
      <c r="E31" s="195"/>
      <c r="F31" s="191"/>
      <c r="G31" s="191"/>
      <c r="H31" s="191"/>
      <c r="I31" s="191"/>
      <c r="J31" s="191"/>
      <c r="K31" s="191"/>
      <c r="L31" s="191"/>
      <c r="M31" s="191"/>
      <c r="N31" s="191"/>
    </row>
    <row r="32" spans="1:14" ht="15" x14ac:dyDescent="0.3">
      <c r="A32" s="195" t="s">
        <v>199</v>
      </c>
      <c r="B32" s="195"/>
      <c r="C32" s="195"/>
      <c r="D32" s="195"/>
      <c r="E32" s="195"/>
      <c r="F32" s="191"/>
      <c r="G32" s="191"/>
      <c r="H32" s="191"/>
      <c r="I32" s="191"/>
      <c r="J32" s="191"/>
      <c r="K32" s="191"/>
      <c r="L32" s="191"/>
      <c r="M32" s="191"/>
      <c r="N32" s="191"/>
    </row>
    <row r="33" spans="1:14" ht="15" x14ac:dyDescent="0.3">
      <c r="A33" s="195"/>
      <c r="B33" s="195"/>
      <c r="C33" s="195"/>
      <c r="D33" s="195"/>
      <c r="E33" s="195"/>
      <c r="F33" s="191"/>
      <c r="G33" s="191"/>
      <c r="H33" s="191"/>
      <c r="I33" s="191"/>
      <c r="J33" s="191"/>
      <c r="K33" s="191"/>
      <c r="L33" s="191"/>
      <c r="M33" s="191"/>
      <c r="N33" s="191"/>
    </row>
    <row r="34" spans="1:14" ht="15" x14ac:dyDescent="0.3">
      <c r="A34" s="196"/>
      <c r="B34" s="196"/>
      <c r="C34" s="196"/>
      <c r="D34" s="196"/>
      <c r="E34" s="196"/>
      <c r="F34" s="191"/>
      <c r="G34" s="191"/>
      <c r="H34" s="191"/>
      <c r="I34" s="191"/>
      <c r="J34" s="191"/>
      <c r="K34" s="191"/>
      <c r="L34" s="191"/>
      <c r="M34" s="191"/>
      <c r="N34" s="191"/>
    </row>
    <row r="35" spans="1:14" ht="15.75" x14ac:dyDescent="0.3">
      <c r="A35" s="197" t="s">
        <v>66</v>
      </c>
      <c r="B35" s="196"/>
      <c r="C35" s="196"/>
      <c r="D35" s="193" t="s">
        <v>65</v>
      </c>
      <c r="E35" s="196"/>
      <c r="F35" s="191"/>
      <c r="G35" s="191"/>
      <c r="H35" s="191"/>
      <c r="I35" s="191"/>
      <c r="J35" s="191"/>
      <c r="K35" s="191"/>
      <c r="L35" s="191"/>
      <c r="M35" s="191"/>
      <c r="N35" s="191"/>
    </row>
    <row r="36" spans="1:14" ht="15" x14ac:dyDescent="0.3">
      <c r="A36" s="196"/>
      <c r="B36" s="196"/>
      <c r="C36" s="196"/>
      <c r="D36" s="196"/>
      <c r="E36" s="196"/>
      <c r="F36" s="191"/>
      <c r="G36" s="191"/>
      <c r="H36" s="191"/>
      <c r="I36" s="191"/>
      <c r="J36" s="191"/>
      <c r="K36" s="191"/>
      <c r="L36" s="191"/>
      <c r="M36" s="191"/>
      <c r="N36" s="191"/>
    </row>
    <row r="37" spans="1:14" ht="15.75" x14ac:dyDescent="0.3">
      <c r="A37" s="197" t="s">
        <v>69</v>
      </c>
      <c r="B37" s="196"/>
      <c r="C37" s="196"/>
      <c r="D37" s="193" t="s">
        <v>70</v>
      </c>
      <c r="E37" s="196"/>
      <c r="F37" s="191"/>
      <c r="G37" s="191"/>
      <c r="H37" s="191"/>
      <c r="I37" s="191"/>
      <c r="J37" s="191"/>
      <c r="K37" s="191"/>
      <c r="L37" s="191"/>
      <c r="M37" s="191"/>
      <c r="N37" s="191"/>
    </row>
    <row r="38" spans="1:14" ht="15" x14ac:dyDescent="0.3">
      <c r="A38" s="196"/>
      <c r="B38" s="196"/>
      <c r="C38" s="196"/>
      <c r="D38" s="196"/>
      <c r="E38" s="196"/>
      <c r="F38" s="191"/>
      <c r="G38" s="191"/>
      <c r="H38" s="191"/>
      <c r="I38" s="191"/>
      <c r="J38" s="191"/>
      <c r="K38" s="191"/>
      <c r="L38" s="191"/>
      <c r="M38" s="191"/>
      <c r="N38" s="191"/>
    </row>
    <row r="39" spans="1:14" ht="15" x14ac:dyDescent="0.3">
      <c r="A39" s="196"/>
      <c r="B39" s="196"/>
      <c r="C39" s="196"/>
      <c r="D39" s="196"/>
      <c r="E39" s="196"/>
      <c r="F39" s="191"/>
      <c r="G39" s="191"/>
      <c r="H39" s="191"/>
      <c r="I39" s="191"/>
      <c r="J39" s="191"/>
      <c r="K39" s="191"/>
      <c r="L39" s="191"/>
      <c r="M39" s="191"/>
      <c r="N39" s="191"/>
    </row>
    <row r="40" spans="1:14" x14ac:dyDescent="0.2">
      <c r="A40" s="191"/>
      <c r="B40" s="191"/>
      <c r="C40" s="191"/>
      <c r="D40" s="191"/>
      <c r="E40" s="191"/>
      <c r="F40" s="191"/>
      <c r="G40" s="191"/>
      <c r="H40" s="191"/>
      <c r="I40" s="191"/>
      <c r="J40" s="191"/>
      <c r="K40" s="191"/>
      <c r="L40" s="191"/>
      <c r="M40" s="191"/>
      <c r="N40" s="191"/>
    </row>
    <row r="41" spans="1:14" x14ac:dyDescent="0.2">
      <c r="A41" s="191"/>
      <c r="B41" s="191"/>
      <c r="C41" s="191"/>
      <c r="D41" s="191"/>
      <c r="E41" s="191"/>
      <c r="F41" s="191"/>
      <c r="G41" s="191"/>
      <c r="H41" s="191"/>
      <c r="I41" s="191"/>
      <c r="J41" s="191"/>
      <c r="K41" s="191"/>
      <c r="L41" s="191"/>
      <c r="M41" s="191"/>
      <c r="N41" s="191"/>
    </row>
    <row r="42" spans="1:14" x14ac:dyDescent="0.2">
      <c r="A42" s="191"/>
      <c r="B42" s="191"/>
      <c r="C42" s="191"/>
      <c r="D42" s="191"/>
      <c r="E42" s="191"/>
      <c r="F42" s="191"/>
      <c r="G42" s="191"/>
      <c r="H42" s="191"/>
      <c r="I42" s="191"/>
      <c r="J42" s="191"/>
      <c r="K42" s="191"/>
      <c r="L42" s="191"/>
      <c r="M42" s="191"/>
      <c r="N42" s="191"/>
    </row>
    <row r="43" spans="1:14" x14ac:dyDescent="0.2">
      <c r="A43" s="191"/>
      <c r="B43" s="191"/>
      <c r="C43" s="191"/>
      <c r="D43" s="191"/>
      <c r="E43" s="191"/>
      <c r="F43" s="191"/>
      <c r="G43" s="191"/>
      <c r="H43" s="191"/>
      <c r="I43" s="191"/>
      <c r="J43" s="191"/>
      <c r="K43" s="191"/>
      <c r="L43" s="191"/>
      <c r="M43" s="191"/>
      <c r="N43" s="191"/>
    </row>
    <row r="44" spans="1:14" x14ac:dyDescent="0.2">
      <c r="A44" s="191"/>
      <c r="B44" s="191"/>
      <c r="C44" s="191"/>
      <c r="D44" s="191"/>
      <c r="E44" s="191"/>
      <c r="F44" s="191"/>
      <c r="G44" s="191"/>
      <c r="H44" s="191"/>
      <c r="I44" s="191"/>
      <c r="J44" s="191"/>
      <c r="K44" s="191"/>
      <c r="L44" s="191"/>
      <c r="M44" s="191"/>
      <c r="N44" s="191"/>
    </row>
    <row r="45" spans="1:14" x14ac:dyDescent="0.2">
      <c r="A45" s="191"/>
      <c r="B45" s="191"/>
      <c r="C45" s="191"/>
      <c r="D45" s="191"/>
      <c r="E45" s="191"/>
      <c r="F45" s="191"/>
      <c r="G45" s="191"/>
      <c r="H45" s="191"/>
      <c r="I45" s="191"/>
      <c r="J45" s="191"/>
      <c r="K45" s="191"/>
      <c r="L45" s="191"/>
      <c r="M45" s="191"/>
      <c r="N45" s="191"/>
    </row>
    <row r="46" spans="1:14" x14ac:dyDescent="0.2">
      <c r="A46" s="191"/>
      <c r="B46" s="191"/>
      <c r="C46" s="191"/>
      <c r="D46" s="191"/>
      <c r="E46" s="191"/>
      <c r="F46" s="191"/>
      <c r="G46" s="191"/>
      <c r="H46" s="191"/>
      <c r="I46" s="191"/>
      <c r="J46" s="191"/>
      <c r="K46" s="191"/>
      <c r="L46" s="191"/>
      <c r="M46" s="191"/>
      <c r="N46" s="191"/>
    </row>
    <row r="47" spans="1:14" x14ac:dyDescent="0.2">
      <c r="A47" s="191"/>
      <c r="B47" s="191"/>
      <c r="C47" s="191"/>
      <c r="D47" s="191"/>
      <c r="E47" s="191"/>
      <c r="F47" s="191"/>
      <c r="G47" s="191"/>
      <c r="H47" s="191"/>
      <c r="I47" s="191"/>
      <c r="J47" s="191"/>
      <c r="K47" s="191"/>
      <c r="L47" s="191"/>
      <c r="M47" s="191"/>
      <c r="N47" s="191"/>
    </row>
    <row r="48" spans="1:14" x14ac:dyDescent="0.2">
      <c r="A48" s="191"/>
      <c r="B48" s="191"/>
      <c r="C48" s="191"/>
      <c r="D48" s="191"/>
      <c r="E48" s="191"/>
      <c r="F48" s="191"/>
      <c r="G48" s="191"/>
      <c r="H48" s="191"/>
      <c r="I48" s="191"/>
      <c r="J48" s="191"/>
      <c r="K48" s="191"/>
      <c r="L48" s="191"/>
      <c r="M48" s="191"/>
      <c r="N48" s="191"/>
    </row>
    <row r="49" spans="1:14" x14ac:dyDescent="0.2">
      <c r="A49" s="191"/>
      <c r="B49" s="191"/>
      <c r="C49" s="191"/>
      <c r="D49" s="191"/>
      <c r="E49" s="191"/>
      <c r="F49" s="191"/>
      <c r="G49" s="191"/>
      <c r="H49" s="191"/>
      <c r="I49" s="191"/>
      <c r="J49" s="191"/>
      <c r="K49" s="191"/>
      <c r="L49" s="191"/>
      <c r="M49" s="191"/>
      <c r="N49" s="191"/>
    </row>
    <row r="50" spans="1:14" x14ac:dyDescent="0.2">
      <c r="A50" s="191"/>
      <c r="B50" s="191"/>
      <c r="C50" s="191"/>
      <c r="D50" s="191"/>
      <c r="E50" s="191"/>
      <c r="F50" s="191"/>
      <c r="G50" s="191"/>
      <c r="H50" s="191"/>
      <c r="I50" s="191"/>
      <c r="J50" s="191"/>
      <c r="K50" s="191"/>
      <c r="L50" s="191"/>
      <c r="M50" s="191"/>
      <c r="N50" s="191"/>
    </row>
    <row r="51" spans="1:14" x14ac:dyDescent="0.2">
      <c r="A51" s="191"/>
      <c r="B51" s="191"/>
      <c r="C51" s="191"/>
      <c r="D51" s="191"/>
      <c r="E51" s="191"/>
      <c r="F51" s="191"/>
      <c r="G51" s="191"/>
      <c r="H51" s="191"/>
      <c r="I51" s="191"/>
      <c r="J51" s="191"/>
      <c r="K51" s="191"/>
      <c r="L51" s="191"/>
      <c r="M51" s="191"/>
      <c r="N51" s="191"/>
    </row>
    <row r="52" spans="1:14" x14ac:dyDescent="0.2">
      <c r="A52" s="191"/>
      <c r="B52" s="191"/>
      <c r="C52" s="191"/>
      <c r="D52" s="191"/>
      <c r="E52" s="191"/>
      <c r="F52" s="191"/>
      <c r="G52" s="191"/>
      <c r="H52" s="191"/>
      <c r="I52" s="191"/>
      <c r="J52" s="191"/>
      <c r="K52" s="191"/>
      <c r="L52" s="191"/>
      <c r="M52" s="191"/>
      <c r="N52" s="191"/>
    </row>
    <row r="53" spans="1:14" x14ac:dyDescent="0.2">
      <c r="A53" s="191"/>
      <c r="B53" s="191"/>
      <c r="C53" s="191"/>
      <c r="D53" s="191"/>
      <c r="E53" s="191"/>
      <c r="F53" s="191"/>
      <c r="G53" s="191"/>
      <c r="H53" s="191"/>
      <c r="I53" s="191"/>
      <c r="J53" s="191"/>
      <c r="K53" s="191"/>
      <c r="L53" s="191"/>
      <c r="M53" s="191"/>
      <c r="N53" s="191"/>
    </row>
    <row r="54" spans="1:14" x14ac:dyDescent="0.2">
      <c r="A54" s="191"/>
      <c r="B54" s="191"/>
      <c r="C54" s="191"/>
      <c r="D54" s="191"/>
      <c r="E54" s="191"/>
      <c r="F54" s="191"/>
      <c r="G54" s="191"/>
      <c r="H54" s="191"/>
      <c r="I54" s="191"/>
      <c r="J54" s="191"/>
      <c r="K54" s="191"/>
      <c r="L54" s="191"/>
      <c r="M54" s="191"/>
      <c r="N54" s="191"/>
    </row>
    <row r="55" spans="1:14" x14ac:dyDescent="0.2">
      <c r="A55" s="191"/>
      <c r="B55" s="191"/>
      <c r="C55" s="191"/>
      <c r="D55" s="191"/>
      <c r="E55" s="191"/>
      <c r="F55" s="191"/>
      <c r="G55" s="191"/>
      <c r="H55" s="191"/>
      <c r="I55" s="191"/>
      <c r="J55" s="191"/>
      <c r="K55" s="191"/>
      <c r="L55" s="191"/>
      <c r="M55" s="191"/>
      <c r="N55" s="191"/>
    </row>
    <row r="56" spans="1:14" x14ac:dyDescent="0.2">
      <c r="A56" s="191"/>
      <c r="B56" s="191"/>
      <c r="C56" s="191"/>
      <c r="D56" s="191"/>
      <c r="E56" s="191"/>
      <c r="F56" s="191"/>
      <c r="G56" s="191"/>
      <c r="H56" s="191"/>
      <c r="I56" s="191"/>
      <c r="J56" s="191"/>
      <c r="K56" s="191"/>
      <c r="L56" s="191"/>
      <c r="M56" s="191"/>
      <c r="N56" s="191"/>
    </row>
    <row r="57" spans="1:14" x14ac:dyDescent="0.2">
      <c r="A57" s="191"/>
      <c r="B57" s="191"/>
      <c r="C57" s="191"/>
      <c r="D57" s="191"/>
      <c r="E57" s="191"/>
      <c r="F57" s="191"/>
      <c r="G57" s="191"/>
      <c r="H57" s="191"/>
      <c r="I57" s="191"/>
      <c r="J57" s="191"/>
      <c r="K57" s="191"/>
      <c r="L57" s="191"/>
      <c r="M57" s="191"/>
      <c r="N57" s="191"/>
    </row>
    <row r="58" spans="1:14" x14ac:dyDescent="0.2">
      <c r="A58" s="191"/>
      <c r="B58" s="191"/>
      <c r="C58" s="191"/>
      <c r="D58" s="191"/>
      <c r="E58" s="191"/>
      <c r="F58" s="191"/>
      <c r="G58" s="191"/>
      <c r="H58" s="191"/>
      <c r="I58" s="191"/>
      <c r="J58" s="191"/>
      <c r="K58" s="191"/>
      <c r="L58" s="191"/>
      <c r="M58" s="191"/>
      <c r="N58" s="191"/>
    </row>
    <row r="59" spans="1:14" x14ac:dyDescent="0.2">
      <c r="A59" s="191"/>
      <c r="B59" s="191"/>
      <c r="C59" s="191"/>
      <c r="D59" s="191"/>
      <c r="E59" s="191"/>
      <c r="F59" s="191"/>
      <c r="G59" s="191"/>
      <c r="H59" s="191"/>
      <c r="I59" s="191"/>
      <c r="J59" s="191"/>
      <c r="K59" s="191"/>
      <c r="L59" s="191"/>
      <c r="M59" s="191"/>
      <c r="N59" s="191"/>
    </row>
    <row r="60" spans="1:14" x14ac:dyDescent="0.2">
      <c r="A60" s="191"/>
      <c r="B60" s="191"/>
      <c r="C60" s="191"/>
      <c r="D60" s="191"/>
      <c r="E60" s="191"/>
      <c r="F60" s="191"/>
      <c r="G60" s="191"/>
      <c r="H60" s="191"/>
      <c r="I60" s="191"/>
      <c r="J60" s="191"/>
      <c r="K60" s="191"/>
      <c r="L60" s="191"/>
      <c r="M60" s="191"/>
      <c r="N60" s="191"/>
    </row>
  </sheetData>
  <phoneticPr fontId="31" type="noConversion"/>
  <pageMargins left="0.75" right="0.75" top="1" bottom="1" header="0.5" footer="0.5"/>
  <headerFooter alignWithMargins="0"/>
  <drawing r:id="rId1"/>
  <legacyDrawing r:id="rId2"/>
  <oleObjects>
    <mc:AlternateContent xmlns:mc="http://schemas.openxmlformats.org/markup-compatibility/2006">
      <mc:Choice Requires="x14">
        <oleObject progId="MSPhotoEd.3" shapeId="21505" r:id="rId3">
          <objectPr defaultSize="0" autoPict="0" r:id="rId4">
            <anchor moveWithCells="1" sizeWithCells="1">
              <from>
                <xdr:col>0</xdr:col>
                <xdr:colOff>171450</xdr:colOff>
                <xdr:row>1</xdr:row>
                <xdr:rowOff>0</xdr:rowOff>
              </from>
              <to>
                <xdr:col>4</xdr:col>
                <xdr:colOff>285750</xdr:colOff>
                <xdr:row>4</xdr:row>
                <xdr:rowOff>76200</xdr:rowOff>
              </to>
            </anchor>
          </objectPr>
        </oleObject>
      </mc:Choice>
      <mc:Fallback>
        <oleObject progId="MSPhotoEd.3" shapeId="21505" r:id="rId3"/>
      </mc:Fallback>
    </mc:AlternateContent>
  </oleObjec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5"/>
    <pageSetUpPr fitToPage="1"/>
  </sheetPr>
  <dimension ref="A2:I292"/>
  <sheetViews>
    <sheetView view="pageBreakPreview" topLeftCell="A6" zoomScaleNormal="100" zoomScaleSheetLayoutView="100" workbookViewId="0">
      <selection activeCell="C23" sqref="C23"/>
    </sheetView>
  </sheetViews>
  <sheetFormatPr defaultColWidth="9.140625" defaultRowHeight="17.25" x14ac:dyDescent="0.3"/>
  <cols>
    <col min="1" max="1" width="9.140625" style="224"/>
    <col min="2" max="2" width="20.28515625" style="224" customWidth="1"/>
    <col min="3" max="3" width="32.85546875" style="299" customWidth="1"/>
    <col min="4" max="4" width="0.7109375" style="224" customWidth="1"/>
    <col min="5" max="5" width="19.28515625" style="224" customWidth="1"/>
    <col min="6" max="6" width="20.140625" style="307" bestFit="1" customWidth="1"/>
    <col min="7" max="16384" width="9.140625" style="224"/>
  </cols>
  <sheetData>
    <row r="2" spans="2:9" ht="22.5" x14ac:dyDescent="0.3">
      <c r="B2" s="224" t="s">
        <v>357</v>
      </c>
      <c r="D2" s="225"/>
      <c r="E2" s="559"/>
      <c r="F2" s="559"/>
      <c r="G2" s="226" t="s">
        <v>58</v>
      </c>
    </row>
    <row r="3" spans="2:9" x14ac:dyDescent="0.3">
      <c r="B3" s="224" t="s">
        <v>352</v>
      </c>
      <c r="D3" s="225"/>
      <c r="E3" s="563"/>
      <c r="F3" s="563"/>
      <c r="G3" s="225"/>
      <c r="H3" s="225"/>
      <c r="I3" s="225"/>
    </row>
    <row r="4" spans="2:9" x14ac:dyDescent="0.3">
      <c r="B4" s="224" t="s">
        <v>219</v>
      </c>
      <c r="D4" s="225"/>
      <c r="E4" s="225"/>
      <c r="G4" s="227"/>
      <c r="H4" s="225"/>
      <c r="I4" s="225"/>
    </row>
    <row r="5" spans="2:9" x14ac:dyDescent="0.3">
      <c r="B5" s="224" t="s">
        <v>215</v>
      </c>
      <c r="D5" s="225"/>
      <c r="E5" s="225"/>
      <c r="F5" s="308"/>
      <c r="G5" s="225"/>
      <c r="H5" s="225"/>
      <c r="I5" s="225"/>
    </row>
    <row r="6" spans="2:9" ht="20.25" x14ac:dyDescent="0.35">
      <c r="B6" s="224" t="s">
        <v>217</v>
      </c>
      <c r="D6" s="225"/>
      <c r="E6" s="225"/>
      <c r="F6" s="387" t="s">
        <v>240</v>
      </c>
      <c r="G6" s="225"/>
      <c r="H6" s="225"/>
      <c r="I6" s="225"/>
    </row>
    <row r="7" spans="2:9" x14ac:dyDescent="0.3">
      <c r="B7" s="228" t="s">
        <v>218</v>
      </c>
      <c r="D7" s="225"/>
      <c r="E7" s="225"/>
      <c r="G7" s="225"/>
      <c r="H7" s="225"/>
      <c r="I7" s="225"/>
    </row>
    <row r="8" spans="2:9" x14ac:dyDescent="0.3">
      <c r="B8" s="229"/>
      <c r="D8" s="225"/>
      <c r="E8" s="225"/>
      <c r="G8" s="225"/>
      <c r="H8" s="225"/>
      <c r="I8" s="225"/>
    </row>
    <row r="9" spans="2:9" ht="18" thickBot="1" x14ac:dyDescent="0.35"/>
    <row r="10" spans="2:9" x14ac:dyDescent="0.3">
      <c r="B10" s="230" t="s">
        <v>42</v>
      </c>
      <c r="C10" s="376">
        <f>'Event Details'!B14</f>
        <v>0</v>
      </c>
      <c r="D10" s="231"/>
      <c r="E10" s="232" t="s">
        <v>83</v>
      </c>
      <c r="F10" s="373"/>
    </row>
    <row r="11" spans="2:9" x14ac:dyDescent="0.3">
      <c r="B11" s="233"/>
      <c r="C11" s="300">
        <f>'Event Details'!B17</f>
        <v>0</v>
      </c>
      <c r="E11" s="234" t="s">
        <v>84</v>
      </c>
      <c r="F11" s="386"/>
    </row>
    <row r="12" spans="2:9" x14ac:dyDescent="0.3">
      <c r="B12" s="233"/>
      <c r="C12" s="300">
        <f>'Event Details'!B18</f>
        <v>0</v>
      </c>
      <c r="F12" s="374"/>
    </row>
    <row r="13" spans="2:9" x14ac:dyDescent="0.3">
      <c r="B13" s="233"/>
      <c r="C13" s="300"/>
      <c r="F13" s="374"/>
    </row>
    <row r="14" spans="2:9" ht="18" thickBot="1" x14ac:dyDescent="0.35">
      <c r="B14" s="235" t="s">
        <v>41</v>
      </c>
      <c r="C14" s="301">
        <f>'Event Details'!B13</f>
        <v>0</v>
      </c>
      <c r="D14" s="236"/>
      <c r="E14" s="237" t="s">
        <v>97</v>
      </c>
      <c r="F14" s="375"/>
    </row>
    <row r="15" spans="2:9" ht="9.9499999999999993" customHeight="1" thickBot="1" x14ac:dyDescent="0.35"/>
    <row r="16" spans="2:9" x14ac:dyDescent="0.3">
      <c r="B16" s="230" t="s">
        <v>14</v>
      </c>
      <c r="C16" s="566" t="s">
        <v>367</v>
      </c>
      <c r="D16" s="567"/>
      <c r="E16" s="567"/>
      <c r="F16" s="309"/>
    </row>
    <row r="17" spans="2:6" ht="18" thickBot="1" x14ac:dyDescent="0.35">
      <c r="B17" s="235" t="s">
        <v>368</v>
      </c>
      <c r="C17" s="301"/>
      <c r="D17" s="236"/>
      <c r="E17" s="236"/>
      <c r="F17" s="310"/>
    </row>
    <row r="18" spans="2:6" ht="9.9499999999999993" customHeight="1" thickBot="1" x14ac:dyDescent="0.35"/>
    <row r="19" spans="2:6" x14ac:dyDescent="0.3">
      <c r="B19" s="230" t="s">
        <v>98</v>
      </c>
      <c r="C19" s="302"/>
      <c r="D19" s="231"/>
      <c r="E19" s="231"/>
      <c r="F19" s="311"/>
    </row>
    <row r="20" spans="2:6" x14ac:dyDescent="0.3">
      <c r="B20" s="233"/>
      <c r="F20" s="331" t="s">
        <v>47</v>
      </c>
    </row>
    <row r="21" spans="2:6" x14ac:dyDescent="0.3">
      <c r="B21" s="233"/>
      <c r="F21" s="312"/>
    </row>
    <row r="22" spans="2:6" x14ac:dyDescent="0.3">
      <c r="B22" s="238" t="s">
        <v>44</v>
      </c>
      <c r="F22" s="327" t="e">
        <f>'Stand Catering 2024'!#REF!</f>
        <v>#REF!</v>
      </c>
    </row>
    <row r="23" spans="2:6" x14ac:dyDescent="0.3">
      <c r="B23" s="238" t="s">
        <v>207</v>
      </c>
      <c r="F23" s="327" t="e">
        <f>'Stand Catering 2024'!#REF!</f>
        <v>#REF!</v>
      </c>
    </row>
    <row r="24" spans="2:6" x14ac:dyDescent="0.3">
      <c r="B24" s="238" t="s">
        <v>150</v>
      </c>
      <c r="F24" s="327" t="e">
        <f>'Stand Catering 2024'!#REF!</f>
        <v>#REF!</v>
      </c>
    </row>
    <row r="25" spans="2:6" x14ac:dyDescent="0.3">
      <c r="B25" s="238" t="s">
        <v>153</v>
      </c>
      <c r="F25" s="327" t="e">
        <f>'Stand Catering 2024'!#REF!</f>
        <v>#REF!</v>
      </c>
    </row>
    <row r="26" spans="2:6" x14ac:dyDescent="0.3">
      <c r="B26" s="238" t="s">
        <v>46</v>
      </c>
      <c r="F26" s="327" t="e">
        <f>'Stand Catering 2024'!#REF!</f>
        <v>#REF!</v>
      </c>
    </row>
    <row r="27" spans="2:6" x14ac:dyDescent="0.3">
      <c r="B27" s="233"/>
      <c r="F27" s="312"/>
    </row>
    <row r="28" spans="2:6" x14ac:dyDescent="0.3">
      <c r="B28" s="239" t="s">
        <v>87</v>
      </c>
      <c r="F28" s="328" t="e">
        <f>SUM(F22:F27)</f>
        <v>#REF!</v>
      </c>
    </row>
    <row r="29" spans="2:6" x14ac:dyDescent="0.3">
      <c r="B29" s="240" t="s">
        <v>241</v>
      </c>
      <c r="F29" s="330" t="e">
        <f>SUM(F28:F28)</f>
        <v>#REF!</v>
      </c>
    </row>
    <row r="30" spans="2:6" x14ac:dyDescent="0.3">
      <c r="B30" s="233"/>
      <c r="F30" s="312"/>
    </row>
    <row r="31" spans="2:6" ht="18" thickBot="1" x14ac:dyDescent="0.35">
      <c r="B31" s="235" t="s">
        <v>85</v>
      </c>
      <c r="C31" s="303"/>
      <c r="D31" s="236"/>
      <c r="E31" s="236"/>
      <c r="F31" s="314"/>
    </row>
    <row r="32" spans="2:6" ht="9.9499999999999993" customHeight="1" thickBot="1" x14ac:dyDescent="0.35">
      <c r="F32" s="315"/>
    </row>
    <row r="33" spans="1:9" x14ac:dyDescent="0.3">
      <c r="B33" s="230" t="s">
        <v>50</v>
      </c>
      <c r="C33" s="302"/>
      <c r="D33" s="231"/>
      <c r="E33" s="231"/>
      <c r="F33" s="316"/>
    </row>
    <row r="34" spans="1:9" x14ac:dyDescent="0.3">
      <c r="B34" s="239"/>
      <c r="E34" s="241" t="s">
        <v>216</v>
      </c>
      <c r="F34" s="329">
        <v>0</v>
      </c>
    </row>
    <row r="35" spans="1:9" x14ac:dyDescent="0.3">
      <c r="B35" s="233"/>
      <c r="E35" s="241"/>
      <c r="F35" s="313"/>
    </row>
    <row r="36" spans="1:9" ht="18" thickBot="1" x14ac:dyDescent="0.35">
      <c r="B36" s="242"/>
      <c r="C36" s="303"/>
      <c r="D36" s="236"/>
      <c r="E36" s="236"/>
      <c r="F36" s="314"/>
    </row>
    <row r="37" spans="1:9" ht="18" thickBot="1" x14ac:dyDescent="0.35">
      <c r="F37" s="315"/>
    </row>
    <row r="38" spans="1:9" x14ac:dyDescent="0.3">
      <c r="B38" s="230" t="s">
        <v>75</v>
      </c>
      <c r="C38" s="302"/>
      <c r="D38" s="231"/>
      <c r="E38" s="243"/>
      <c r="F38" s="317"/>
    </row>
    <row r="39" spans="1:9" x14ac:dyDescent="0.3">
      <c r="B39" s="233"/>
      <c r="E39" s="241" t="s">
        <v>216</v>
      </c>
      <c r="F39" s="329" t="e">
        <f>(F29-F34)</f>
        <v>#REF!</v>
      </c>
    </row>
    <row r="40" spans="1:9" ht="18" thickBot="1" x14ac:dyDescent="0.35">
      <c r="B40" s="242"/>
      <c r="C40" s="303"/>
      <c r="D40" s="236"/>
      <c r="E40" s="244"/>
      <c r="F40" s="318"/>
    </row>
    <row r="41" spans="1:9" ht="18" thickBot="1" x14ac:dyDescent="0.35">
      <c r="B41" s="564"/>
      <c r="C41" s="564"/>
      <c r="D41" s="564"/>
      <c r="E41" s="564"/>
      <c r="F41" s="564"/>
    </row>
    <row r="42" spans="1:9" x14ac:dyDescent="0.3">
      <c r="B42" s="560" t="s">
        <v>300</v>
      </c>
      <c r="C42" s="561"/>
      <c r="D42" s="561"/>
      <c r="E42" s="561"/>
      <c r="F42" s="562"/>
      <c r="G42" s="245"/>
      <c r="H42" s="251"/>
      <c r="I42" s="251"/>
    </row>
    <row r="43" spans="1:9" x14ac:dyDescent="0.3">
      <c r="B43" s="246" t="s">
        <v>244</v>
      </c>
      <c r="C43" s="304" t="s">
        <v>245</v>
      </c>
      <c r="D43" s="247"/>
      <c r="E43" s="247"/>
      <c r="F43" s="319"/>
      <c r="G43" s="245"/>
      <c r="H43" s="251"/>
      <c r="I43" s="251"/>
    </row>
    <row r="44" spans="1:9" ht="18" thickBot="1" x14ac:dyDescent="0.35">
      <c r="B44" s="248"/>
      <c r="C44" s="305"/>
      <c r="D44" s="249"/>
      <c r="E44" s="249"/>
      <c r="F44" s="320"/>
      <c r="G44" s="245"/>
      <c r="H44" s="251"/>
      <c r="I44" s="251"/>
    </row>
    <row r="45" spans="1:9" x14ac:dyDescent="0.3">
      <c r="B45" s="250"/>
      <c r="C45" s="306"/>
      <c r="D45" s="250"/>
      <c r="E45" s="250"/>
      <c r="F45" s="306"/>
      <c r="G45" s="245"/>
      <c r="H45" s="251"/>
      <c r="I45" s="251"/>
    </row>
    <row r="46" spans="1:9" x14ac:dyDescent="0.3">
      <c r="B46" s="568" t="s">
        <v>279</v>
      </c>
      <c r="C46" s="569"/>
      <c r="D46" s="569"/>
      <c r="E46" s="569"/>
      <c r="F46" s="569"/>
      <c r="G46" s="251"/>
      <c r="H46" s="251"/>
      <c r="I46" s="251"/>
    </row>
    <row r="47" spans="1:9" x14ac:dyDescent="0.3">
      <c r="A47" s="225"/>
      <c r="B47" s="570" t="s">
        <v>351</v>
      </c>
      <c r="C47" s="570"/>
      <c r="D47" s="570"/>
      <c r="E47" s="570"/>
      <c r="F47" s="570"/>
      <c r="G47" s="570"/>
      <c r="H47" s="251"/>
      <c r="I47" s="251"/>
    </row>
    <row r="48" spans="1:9" x14ac:dyDescent="0.3">
      <c r="A48" s="322" t="s">
        <v>274</v>
      </c>
      <c r="B48" s="571" t="s">
        <v>275</v>
      </c>
      <c r="C48" s="571"/>
      <c r="D48" s="571"/>
      <c r="E48" s="571"/>
      <c r="F48" s="571"/>
      <c r="G48" s="378"/>
      <c r="H48" s="251"/>
      <c r="I48" s="251"/>
    </row>
    <row r="49" spans="1:7" x14ac:dyDescent="0.3">
      <c r="A49" s="252" t="s">
        <v>274</v>
      </c>
      <c r="B49" s="571" t="s">
        <v>276</v>
      </c>
      <c r="C49" s="571"/>
      <c r="D49" s="571"/>
      <c r="E49" s="571"/>
      <c r="F49" s="571"/>
      <c r="G49" s="379"/>
    </row>
    <row r="50" spans="1:7" x14ac:dyDescent="0.3">
      <c r="A50" s="252" t="s">
        <v>277</v>
      </c>
      <c r="B50" s="571" t="s">
        <v>278</v>
      </c>
      <c r="C50" s="571"/>
      <c r="D50" s="571"/>
      <c r="E50" s="571"/>
      <c r="F50" s="571"/>
      <c r="G50" s="379"/>
    </row>
    <row r="51" spans="1:7" x14ac:dyDescent="0.3">
      <c r="B51" s="571" t="s">
        <v>358</v>
      </c>
      <c r="C51" s="571"/>
      <c r="D51" s="571"/>
      <c r="E51" s="571"/>
      <c r="F51" s="571"/>
      <c r="G51" s="379"/>
    </row>
    <row r="52" spans="1:7" ht="19.5" customHeight="1" x14ac:dyDescent="0.3">
      <c r="B52" s="381" t="s">
        <v>62</v>
      </c>
      <c r="C52" s="380"/>
      <c r="D52" s="380"/>
      <c r="E52" s="380"/>
      <c r="F52" s="380"/>
      <c r="G52" s="380"/>
    </row>
    <row r="53" spans="1:7" ht="14.25" customHeight="1" x14ac:dyDescent="0.3">
      <c r="B53" s="352" t="s">
        <v>359</v>
      </c>
      <c r="C53" s="380"/>
      <c r="D53" s="380"/>
      <c r="E53" s="380"/>
      <c r="F53" s="380"/>
      <c r="G53" s="380"/>
    </row>
    <row r="54" spans="1:7" x14ac:dyDescent="0.3">
      <c r="B54" s="350"/>
      <c r="C54" s="565"/>
      <c r="D54" s="565"/>
      <c r="E54" s="565"/>
      <c r="F54" s="565"/>
      <c r="G54" s="565"/>
    </row>
    <row r="55" spans="1:7" x14ac:dyDescent="0.3">
      <c r="B55" s="349" t="s">
        <v>271</v>
      </c>
      <c r="C55" s="225"/>
      <c r="D55" s="299"/>
      <c r="E55" s="225"/>
      <c r="F55" s="225"/>
      <c r="G55" s="315"/>
    </row>
    <row r="56" spans="1:7" x14ac:dyDescent="0.3">
      <c r="B56" s="350"/>
      <c r="C56" s="224"/>
      <c r="D56" s="299"/>
      <c r="F56" s="224"/>
      <c r="G56" s="315"/>
    </row>
    <row r="57" spans="1:7" x14ac:dyDescent="0.3">
      <c r="B57" s="349" t="s">
        <v>272</v>
      </c>
      <c r="C57" s="224"/>
      <c r="D57" s="299"/>
      <c r="F57" s="224"/>
      <c r="G57" s="315"/>
    </row>
    <row r="58" spans="1:7" x14ac:dyDescent="0.3">
      <c r="F58" s="315"/>
    </row>
    <row r="59" spans="1:7" x14ac:dyDescent="0.3">
      <c r="F59" s="315"/>
    </row>
    <row r="60" spans="1:7" x14ac:dyDescent="0.3">
      <c r="F60" s="315"/>
    </row>
    <row r="61" spans="1:7" x14ac:dyDescent="0.3">
      <c r="F61" s="315"/>
    </row>
    <row r="62" spans="1:7" x14ac:dyDescent="0.3">
      <c r="F62" s="315"/>
    </row>
    <row r="63" spans="1:7" x14ac:dyDescent="0.3">
      <c r="F63" s="315"/>
    </row>
    <row r="64" spans="1:7" x14ac:dyDescent="0.3">
      <c r="F64" s="315"/>
    </row>
    <row r="65" spans="6:6" x14ac:dyDescent="0.3">
      <c r="F65" s="315"/>
    </row>
    <row r="66" spans="6:6" x14ac:dyDescent="0.3">
      <c r="F66" s="315"/>
    </row>
    <row r="67" spans="6:6" x14ac:dyDescent="0.3">
      <c r="F67" s="315"/>
    </row>
    <row r="68" spans="6:6" x14ac:dyDescent="0.3">
      <c r="F68" s="315"/>
    </row>
    <row r="69" spans="6:6" x14ac:dyDescent="0.3">
      <c r="F69" s="315"/>
    </row>
    <row r="70" spans="6:6" x14ac:dyDescent="0.3">
      <c r="F70" s="315"/>
    </row>
    <row r="71" spans="6:6" x14ac:dyDescent="0.3">
      <c r="F71" s="315"/>
    </row>
    <row r="72" spans="6:6" x14ac:dyDescent="0.3">
      <c r="F72" s="315"/>
    </row>
    <row r="73" spans="6:6" x14ac:dyDescent="0.3">
      <c r="F73" s="315"/>
    </row>
    <row r="74" spans="6:6" x14ac:dyDescent="0.3">
      <c r="F74" s="315"/>
    </row>
    <row r="75" spans="6:6" x14ac:dyDescent="0.3">
      <c r="F75" s="315"/>
    </row>
    <row r="76" spans="6:6" x14ac:dyDescent="0.3">
      <c r="F76" s="315"/>
    </row>
    <row r="77" spans="6:6" x14ac:dyDescent="0.3">
      <c r="F77" s="315"/>
    </row>
    <row r="78" spans="6:6" x14ac:dyDescent="0.3">
      <c r="F78" s="315"/>
    </row>
    <row r="79" spans="6:6" x14ac:dyDescent="0.3">
      <c r="F79" s="315"/>
    </row>
    <row r="80" spans="6:6" x14ac:dyDescent="0.3">
      <c r="F80" s="315"/>
    </row>
    <row r="81" spans="6:6" x14ac:dyDescent="0.3">
      <c r="F81" s="315"/>
    </row>
    <row r="82" spans="6:6" x14ac:dyDescent="0.3">
      <c r="F82" s="315"/>
    </row>
    <row r="83" spans="6:6" x14ac:dyDescent="0.3">
      <c r="F83" s="315"/>
    </row>
    <row r="84" spans="6:6" x14ac:dyDescent="0.3">
      <c r="F84" s="315"/>
    </row>
    <row r="85" spans="6:6" x14ac:dyDescent="0.3">
      <c r="F85" s="315"/>
    </row>
    <row r="86" spans="6:6" x14ac:dyDescent="0.3">
      <c r="F86" s="315"/>
    </row>
    <row r="87" spans="6:6" x14ac:dyDescent="0.3">
      <c r="F87" s="315"/>
    </row>
    <row r="88" spans="6:6" x14ac:dyDescent="0.3">
      <c r="F88" s="315"/>
    </row>
    <row r="89" spans="6:6" x14ac:dyDescent="0.3">
      <c r="F89" s="315"/>
    </row>
    <row r="90" spans="6:6" x14ac:dyDescent="0.3">
      <c r="F90" s="315"/>
    </row>
    <row r="91" spans="6:6" x14ac:dyDescent="0.3">
      <c r="F91" s="315"/>
    </row>
    <row r="92" spans="6:6" x14ac:dyDescent="0.3">
      <c r="F92" s="315"/>
    </row>
    <row r="93" spans="6:6" x14ac:dyDescent="0.3">
      <c r="F93" s="315"/>
    </row>
    <row r="94" spans="6:6" x14ac:dyDescent="0.3">
      <c r="F94" s="315"/>
    </row>
    <row r="95" spans="6:6" x14ac:dyDescent="0.3">
      <c r="F95" s="315"/>
    </row>
    <row r="96" spans="6:6" x14ac:dyDescent="0.3">
      <c r="F96" s="315"/>
    </row>
    <row r="97" spans="6:6" x14ac:dyDescent="0.3">
      <c r="F97" s="315"/>
    </row>
    <row r="98" spans="6:6" x14ac:dyDescent="0.3">
      <c r="F98" s="315"/>
    </row>
    <row r="99" spans="6:6" x14ac:dyDescent="0.3">
      <c r="F99" s="315"/>
    </row>
    <row r="100" spans="6:6" x14ac:dyDescent="0.3">
      <c r="F100" s="315"/>
    </row>
    <row r="101" spans="6:6" x14ac:dyDescent="0.3">
      <c r="F101" s="315"/>
    </row>
    <row r="102" spans="6:6" x14ac:dyDescent="0.3">
      <c r="F102" s="315"/>
    </row>
    <row r="103" spans="6:6" x14ac:dyDescent="0.3">
      <c r="F103" s="315"/>
    </row>
    <row r="104" spans="6:6" x14ac:dyDescent="0.3">
      <c r="F104" s="315"/>
    </row>
    <row r="105" spans="6:6" x14ac:dyDescent="0.3">
      <c r="F105" s="315"/>
    </row>
    <row r="106" spans="6:6" x14ac:dyDescent="0.3">
      <c r="F106" s="315"/>
    </row>
    <row r="107" spans="6:6" x14ac:dyDescent="0.3">
      <c r="F107" s="315"/>
    </row>
    <row r="108" spans="6:6" x14ac:dyDescent="0.3">
      <c r="F108" s="315"/>
    </row>
    <row r="109" spans="6:6" x14ac:dyDescent="0.3">
      <c r="F109" s="315"/>
    </row>
    <row r="110" spans="6:6" x14ac:dyDescent="0.3">
      <c r="F110" s="315"/>
    </row>
    <row r="111" spans="6:6" x14ac:dyDescent="0.3">
      <c r="F111" s="315"/>
    </row>
    <row r="112" spans="6:6" x14ac:dyDescent="0.3">
      <c r="F112" s="315"/>
    </row>
    <row r="113" spans="6:6" x14ac:dyDescent="0.3">
      <c r="F113" s="315"/>
    </row>
    <row r="114" spans="6:6" x14ac:dyDescent="0.3">
      <c r="F114" s="315"/>
    </row>
    <row r="115" spans="6:6" x14ac:dyDescent="0.3">
      <c r="F115" s="315"/>
    </row>
    <row r="116" spans="6:6" x14ac:dyDescent="0.3">
      <c r="F116" s="315"/>
    </row>
    <row r="117" spans="6:6" x14ac:dyDescent="0.3">
      <c r="F117" s="315"/>
    </row>
    <row r="118" spans="6:6" x14ac:dyDescent="0.3">
      <c r="F118" s="315"/>
    </row>
    <row r="119" spans="6:6" x14ac:dyDescent="0.3">
      <c r="F119" s="315"/>
    </row>
    <row r="120" spans="6:6" x14ac:dyDescent="0.3">
      <c r="F120" s="315"/>
    </row>
    <row r="121" spans="6:6" x14ac:dyDescent="0.3">
      <c r="F121" s="315"/>
    </row>
    <row r="122" spans="6:6" x14ac:dyDescent="0.3">
      <c r="F122" s="315"/>
    </row>
    <row r="123" spans="6:6" x14ac:dyDescent="0.3">
      <c r="F123" s="315"/>
    </row>
    <row r="124" spans="6:6" x14ac:dyDescent="0.3">
      <c r="F124" s="315"/>
    </row>
    <row r="125" spans="6:6" x14ac:dyDescent="0.3">
      <c r="F125" s="315"/>
    </row>
    <row r="126" spans="6:6" x14ac:dyDescent="0.3">
      <c r="F126" s="315"/>
    </row>
    <row r="127" spans="6:6" x14ac:dyDescent="0.3">
      <c r="F127" s="315"/>
    </row>
    <row r="128" spans="6:6" x14ac:dyDescent="0.3">
      <c r="F128" s="315"/>
    </row>
    <row r="129" spans="6:6" x14ac:dyDescent="0.3">
      <c r="F129" s="315"/>
    </row>
    <row r="130" spans="6:6" x14ac:dyDescent="0.3">
      <c r="F130" s="315"/>
    </row>
    <row r="131" spans="6:6" x14ac:dyDescent="0.3">
      <c r="F131" s="315"/>
    </row>
    <row r="132" spans="6:6" x14ac:dyDescent="0.3">
      <c r="F132" s="315"/>
    </row>
    <row r="133" spans="6:6" x14ac:dyDescent="0.3">
      <c r="F133" s="315"/>
    </row>
    <row r="134" spans="6:6" x14ac:dyDescent="0.3">
      <c r="F134" s="315"/>
    </row>
    <row r="135" spans="6:6" x14ac:dyDescent="0.3">
      <c r="F135" s="315"/>
    </row>
    <row r="136" spans="6:6" x14ac:dyDescent="0.3">
      <c r="F136" s="315"/>
    </row>
    <row r="137" spans="6:6" x14ac:dyDescent="0.3">
      <c r="F137" s="315"/>
    </row>
    <row r="138" spans="6:6" x14ac:dyDescent="0.3">
      <c r="F138" s="315"/>
    </row>
    <row r="139" spans="6:6" x14ac:dyDescent="0.3">
      <c r="F139" s="315"/>
    </row>
    <row r="140" spans="6:6" x14ac:dyDescent="0.3">
      <c r="F140" s="315"/>
    </row>
    <row r="141" spans="6:6" x14ac:dyDescent="0.3">
      <c r="F141" s="315"/>
    </row>
    <row r="142" spans="6:6" x14ac:dyDescent="0.3">
      <c r="F142" s="315"/>
    </row>
    <row r="143" spans="6:6" x14ac:dyDescent="0.3">
      <c r="F143" s="315"/>
    </row>
    <row r="144" spans="6:6" x14ac:dyDescent="0.3">
      <c r="F144" s="315"/>
    </row>
    <row r="145" spans="6:6" x14ac:dyDescent="0.3">
      <c r="F145" s="315"/>
    </row>
    <row r="146" spans="6:6" x14ac:dyDescent="0.3">
      <c r="F146" s="315"/>
    </row>
    <row r="147" spans="6:6" x14ac:dyDescent="0.3">
      <c r="F147" s="315"/>
    </row>
    <row r="148" spans="6:6" x14ac:dyDescent="0.3">
      <c r="F148" s="315"/>
    </row>
    <row r="149" spans="6:6" x14ac:dyDescent="0.3">
      <c r="F149" s="315"/>
    </row>
    <row r="150" spans="6:6" x14ac:dyDescent="0.3">
      <c r="F150" s="315"/>
    </row>
    <row r="151" spans="6:6" x14ac:dyDescent="0.3">
      <c r="F151" s="315"/>
    </row>
    <row r="152" spans="6:6" x14ac:dyDescent="0.3">
      <c r="F152" s="315"/>
    </row>
    <row r="153" spans="6:6" x14ac:dyDescent="0.3">
      <c r="F153" s="315"/>
    </row>
    <row r="154" spans="6:6" x14ac:dyDescent="0.3">
      <c r="F154" s="315"/>
    </row>
    <row r="155" spans="6:6" x14ac:dyDescent="0.3">
      <c r="F155" s="315"/>
    </row>
    <row r="156" spans="6:6" x14ac:dyDescent="0.3">
      <c r="F156" s="315"/>
    </row>
    <row r="157" spans="6:6" x14ac:dyDescent="0.3">
      <c r="F157" s="315"/>
    </row>
    <row r="158" spans="6:6" x14ac:dyDescent="0.3">
      <c r="F158" s="315"/>
    </row>
    <row r="159" spans="6:6" x14ac:dyDescent="0.3">
      <c r="F159" s="315"/>
    </row>
    <row r="160" spans="6:6" x14ac:dyDescent="0.3">
      <c r="F160" s="315"/>
    </row>
    <row r="161" spans="6:6" x14ac:dyDescent="0.3">
      <c r="F161" s="315"/>
    </row>
    <row r="162" spans="6:6" x14ac:dyDescent="0.3">
      <c r="F162" s="315"/>
    </row>
    <row r="163" spans="6:6" x14ac:dyDescent="0.3">
      <c r="F163" s="315"/>
    </row>
    <row r="164" spans="6:6" x14ac:dyDescent="0.3">
      <c r="F164" s="315"/>
    </row>
    <row r="165" spans="6:6" x14ac:dyDescent="0.3">
      <c r="F165" s="315"/>
    </row>
    <row r="166" spans="6:6" x14ac:dyDescent="0.3">
      <c r="F166" s="315"/>
    </row>
    <row r="167" spans="6:6" x14ac:dyDescent="0.3">
      <c r="F167" s="315"/>
    </row>
    <row r="168" spans="6:6" x14ac:dyDescent="0.3">
      <c r="F168" s="315"/>
    </row>
    <row r="169" spans="6:6" x14ac:dyDescent="0.3">
      <c r="F169" s="315"/>
    </row>
    <row r="170" spans="6:6" x14ac:dyDescent="0.3">
      <c r="F170" s="315"/>
    </row>
    <row r="171" spans="6:6" x14ac:dyDescent="0.3">
      <c r="F171" s="315"/>
    </row>
    <row r="172" spans="6:6" x14ac:dyDescent="0.3">
      <c r="F172" s="315"/>
    </row>
    <row r="173" spans="6:6" x14ac:dyDescent="0.3">
      <c r="F173" s="315"/>
    </row>
    <row r="174" spans="6:6" x14ac:dyDescent="0.3">
      <c r="F174" s="315"/>
    </row>
    <row r="175" spans="6:6" x14ac:dyDescent="0.3">
      <c r="F175" s="315"/>
    </row>
    <row r="176" spans="6:6" x14ac:dyDescent="0.3">
      <c r="F176" s="315"/>
    </row>
    <row r="177" spans="6:6" x14ac:dyDescent="0.3">
      <c r="F177" s="315"/>
    </row>
    <row r="178" spans="6:6" x14ac:dyDescent="0.3">
      <c r="F178" s="315"/>
    </row>
    <row r="179" spans="6:6" x14ac:dyDescent="0.3">
      <c r="F179" s="315"/>
    </row>
    <row r="180" spans="6:6" x14ac:dyDescent="0.3">
      <c r="F180" s="315"/>
    </row>
    <row r="181" spans="6:6" x14ac:dyDescent="0.3">
      <c r="F181" s="315"/>
    </row>
    <row r="182" spans="6:6" x14ac:dyDescent="0.3">
      <c r="F182" s="315"/>
    </row>
    <row r="183" spans="6:6" x14ac:dyDescent="0.3">
      <c r="F183" s="315"/>
    </row>
    <row r="184" spans="6:6" x14ac:dyDescent="0.3">
      <c r="F184" s="315"/>
    </row>
    <row r="185" spans="6:6" x14ac:dyDescent="0.3">
      <c r="F185" s="315"/>
    </row>
    <row r="186" spans="6:6" x14ac:dyDescent="0.3">
      <c r="F186" s="315"/>
    </row>
    <row r="187" spans="6:6" x14ac:dyDescent="0.3">
      <c r="F187" s="315"/>
    </row>
    <row r="188" spans="6:6" x14ac:dyDescent="0.3">
      <c r="F188" s="315"/>
    </row>
    <row r="189" spans="6:6" x14ac:dyDescent="0.3">
      <c r="F189" s="315"/>
    </row>
    <row r="190" spans="6:6" x14ac:dyDescent="0.3">
      <c r="F190" s="315"/>
    </row>
    <row r="191" spans="6:6" x14ac:dyDescent="0.3">
      <c r="F191" s="315"/>
    </row>
    <row r="192" spans="6:6" x14ac:dyDescent="0.3">
      <c r="F192" s="315"/>
    </row>
    <row r="193" spans="6:6" x14ac:dyDescent="0.3">
      <c r="F193" s="315"/>
    </row>
    <row r="194" spans="6:6" x14ac:dyDescent="0.3">
      <c r="F194" s="315"/>
    </row>
    <row r="195" spans="6:6" x14ac:dyDescent="0.3">
      <c r="F195" s="315"/>
    </row>
    <row r="196" spans="6:6" x14ac:dyDescent="0.3">
      <c r="F196" s="315"/>
    </row>
    <row r="197" spans="6:6" x14ac:dyDescent="0.3">
      <c r="F197" s="315"/>
    </row>
    <row r="198" spans="6:6" x14ac:dyDescent="0.3">
      <c r="F198" s="315"/>
    </row>
    <row r="199" spans="6:6" x14ac:dyDescent="0.3">
      <c r="F199" s="315"/>
    </row>
    <row r="200" spans="6:6" x14ac:dyDescent="0.3">
      <c r="F200" s="315"/>
    </row>
    <row r="201" spans="6:6" x14ac:dyDescent="0.3">
      <c r="F201" s="315"/>
    </row>
    <row r="202" spans="6:6" x14ac:dyDescent="0.3">
      <c r="F202" s="315"/>
    </row>
    <row r="203" spans="6:6" x14ac:dyDescent="0.3">
      <c r="F203" s="315"/>
    </row>
    <row r="204" spans="6:6" x14ac:dyDescent="0.3">
      <c r="F204" s="315"/>
    </row>
    <row r="205" spans="6:6" x14ac:dyDescent="0.3">
      <c r="F205" s="315"/>
    </row>
    <row r="206" spans="6:6" x14ac:dyDescent="0.3">
      <c r="F206" s="315"/>
    </row>
    <row r="207" spans="6:6" x14ac:dyDescent="0.3">
      <c r="F207" s="315"/>
    </row>
    <row r="208" spans="6:6" x14ac:dyDescent="0.3">
      <c r="F208" s="315"/>
    </row>
    <row r="209" spans="6:6" x14ac:dyDescent="0.3">
      <c r="F209" s="315"/>
    </row>
    <row r="210" spans="6:6" x14ac:dyDescent="0.3">
      <c r="F210" s="315"/>
    </row>
    <row r="211" spans="6:6" x14ac:dyDescent="0.3">
      <c r="F211" s="315"/>
    </row>
    <row r="212" spans="6:6" x14ac:dyDescent="0.3">
      <c r="F212" s="315"/>
    </row>
    <row r="213" spans="6:6" x14ac:dyDescent="0.3">
      <c r="F213" s="315"/>
    </row>
    <row r="214" spans="6:6" x14ac:dyDescent="0.3">
      <c r="F214" s="315"/>
    </row>
    <row r="215" spans="6:6" x14ac:dyDescent="0.3">
      <c r="F215" s="315"/>
    </row>
    <row r="216" spans="6:6" x14ac:dyDescent="0.3">
      <c r="F216" s="315"/>
    </row>
    <row r="217" spans="6:6" x14ac:dyDescent="0.3">
      <c r="F217" s="315"/>
    </row>
    <row r="218" spans="6:6" x14ac:dyDescent="0.3">
      <c r="F218" s="315"/>
    </row>
    <row r="219" spans="6:6" x14ac:dyDescent="0.3">
      <c r="F219" s="315"/>
    </row>
    <row r="220" spans="6:6" x14ac:dyDescent="0.3">
      <c r="F220" s="315"/>
    </row>
    <row r="221" spans="6:6" x14ac:dyDescent="0.3">
      <c r="F221" s="315"/>
    </row>
    <row r="222" spans="6:6" x14ac:dyDescent="0.3">
      <c r="F222" s="315"/>
    </row>
    <row r="223" spans="6:6" x14ac:dyDescent="0.3">
      <c r="F223" s="315"/>
    </row>
    <row r="224" spans="6:6" x14ac:dyDescent="0.3">
      <c r="F224" s="315"/>
    </row>
    <row r="225" spans="6:6" x14ac:dyDescent="0.3">
      <c r="F225" s="315"/>
    </row>
    <row r="226" spans="6:6" x14ac:dyDescent="0.3">
      <c r="F226" s="315"/>
    </row>
    <row r="227" spans="6:6" x14ac:dyDescent="0.3">
      <c r="F227" s="315"/>
    </row>
    <row r="228" spans="6:6" x14ac:dyDescent="0.3">
      <c r="F228" s="315"/>
    </row>
    <row r="229" spans="6:6" x14ac:dyDescent="0.3">
      <c r="F229" s="315"/>
    </row>
    <row r="230" spans="6:6" x14ac:dyDescent="0.3">
      <c r="F230" s="315"/>
    </row>
    <row r="231" spans="6:6" x14ac:dyDescent="0.3">
      <c r="F231" s="315"/>
    </row>
    <row r="232" spans="6:6" x14ac:dyDescent="0.3">
      <c r="F232" s="315"/>
    </row>
    <row r="233" spans="6:6" x14ac:dyDescent="0.3">
      <c r="F233" s="315"/>
    </row>
    <row r="234" spans="6:6" x14ac:dyDescent="0.3">
      <c r="F234" s="315"/>
    </row>
    <row r="235" spans="6:6" x14ac:dyDescent="0.3">
      <c r="F235" s="315"/>
    </row>
    <row r="236" spans="6:6" x14ac:dyDescent="0.3">
      <c r="F236" s="315"/>
    </row>
    <row r="237" spans="6:6" x14ac:dyDescent="0.3">
      <c r="F237" s="315"/>
    </row>
    <row r="238" spans="6:6" x14ac:dyDescent="0.3">
      <c r="F238" s="315"/>
    </row>
    <row r="239" spans="6:6" x14ac:dyDescent="0.3">
      <c r="F239" s="315"/>
    </row>
    <row r="240" spans="6:6" x14ac:dyDescent="0.3">
      <c r="F240" s="315"/>
    </row>
    <row r="241" spans="6:6" x14ac:dyDescent="0.3">
      <c r="F241" s="315"/>
    </row>
    <row r="242" spans="6:6" x14ac:dyDescent="0.3">
      <c r="F242" s="315"/>
    </row>
    <row r="243" spans="6:6" x14ac:dyDescent="0.3">
      <c r="F243" s="315"/>
    </row>
    <row r="244" spans="6:6" x14ac:dyDescent="0.3">
      <c r="F244" s="315"/>
    </row>
    <row r="245" spans="6:6" x14ac:dyDescent="0.3">
      <c r="F245" s="315"/>
    </row>
    <row r="246" spans="6:6" x14ac:dyDescent="0.3">
      <c r="F246" s="315"/>
    </row>
    <row r="247" spans="6:6" x14ac:dyDescent="0.3">
      <c r="F247" s="315"/>
    </row>
    <row r="248" spans="6:6" x14ac:dyDescent="0.3">
      <c r="F248" s="315"/>
    </row>
    <row r="249" spans="6:6" x14ac:dyDescent="0.3">
      <c r="F249" s="315"/>
    </row>
    <row r="250" spans="6:6" x14ac:dyDescent="0.3">
      <c r="F250" s="315"/>
    </row>
    <row r="251" spans="6:6" x14ac:dyDescent="0.3">
      <c r="F251" s="315"/>
    </row>
    <row r="252" spans="6:6" x14ac:dyDescent="0.3">
      <c r="F252" s="315"/>
    </row>
    <row r="253" spans="6:6" x14ac:dyDescent="0.3">
      <c r="F253" s="315"/>
    </row>
    <row r="254" spans="6:6" x14ac:dyDescent="0.3">
      <c r="F254" s="315"/>
    </row>
    <row r="255" spans="6:6" x14ac:dyDescent="0.3">
      <c r="F255" s="315"/>
    </row>
    <row r="256" spans="6:6" x14ac:dyDescent="0.3">
      <c r="F256" s="315"/>
    </row>
    <row r="257" spans="6:6" x14ac:dyDescent="0.3">
      <c r="F257" s="315"/>
    </row>
    <row r="258" spans="6:6" x14ac:dyDescent="0.3">
      <c r="F258" s="315"/>
    </row>
    <row r="259" spans="6:6" x14ac:dyDescent="0.3">
      <c r="F259" s="315"/>
    </row>
    <row r="260" spans="6:6" x14ac:dyDescent="0.3">
      <c r="F260" s="315"/>
    </row>
    <row r="261" spans="6:6" x14ac:dyDescent="0.3">
      <c r="F261" s="315"/>
    </row>
    <row r="262" spans="6:6" x14ac:dyDescent="0.3">
      <c r="F262" s="315"/>
    </row>
    <row r="263" spans="6:6" x14ac:dyDescent="0.3">
      <c r="F263" s="315"/>
    </row>
    <row r="264" spans="6:6" x14ac:dyDescent="0.3">
      <c r="F264" s="315"/>
    </row>
    <row r="265" spans="6:6" x14ac:dyDescent="0.3">
      <c r="F265" s="315"/>
    </row>
    <row r="266" spans="6:6" x14ac:dyDescent="0.3">
      <c r="F266" s="315"/>
    </row>
    <row r="267" spans="6:6" x14ac:dyDescent="0.3">
      <c r="F267" s="315"/>
    </row>
    <row r="268" spans="6:6" x14ac:dyDescent="0.3">
      <c r="F268" s="315"/>
    </row>
    <row r="269" spans="6:6" x14ac:dyDescent="0.3">
      <c r="F269" s="315"/>
    </row>
    <row r="270" spans="6:6" x14ac:dyDescent="0.3">
      <c r="F270" s="315"/>
    </row>
    <row r="271" spans="6:6" x14ac:dyDescent="0.3">
      <c r="F271" s="315"/>
    </row>
    <row r="272" spans="6:6" x14ac:dyDescent="0.3">
      <c r="F272" s="315"/>
    </row>
    <row r="273" spans="6:6" x14ac:dyDescent="0.3">
      <c r="F273" s="315"/>
    </row>
    <row r="274" spans="6:6" x14ac:dyDescent="0.3">
      <c r="F274" s="315"/>
    </row>
    <row r="275" spans="6:6" x14ac:dyDescent="0.3">
      <c r="F275" s="315"/>
    </row>
    <row r="276" spans="6:6" x14ac:dyDescent="0.3">
      <c r="F276" s="315"/>
    </row>
    <row r="277" spans="6:6" x14ac:dyDescent="0.3">
      <c r="F277" s="315"/>
    </row>
    <row r="278" spans="6:6" x14ac:dyDescent="0.3">
      <c r="F278" s="315"/>
    </row>
    <row r="279" spans="6:6" x14ac:dyDescent="0.3">
      <c r="F279" s="315"/>
    </row>
    <row r="280" spans="6:6" x14ac:dyDescent="0.3">
      <c r="F280" s="315"/>
    </row>
    <row r="281" spans="6:6" x14ac:dyDescent="0.3">
      <c r="F281" s="315"/>
    </row>
    <row r="282" spans="6:6" x14ac:dyDescent="0.3">
      <c r="F282" s="315"/>
    </row>
    <row r="283" spans="6:6" x14ac:dyDescent="0.3">
      <c r="F283" s="315"/>
    </row>
    <row r="284" spans="6:6" x14ac:dyDescent="0.3">
      <c r="F284" s="315"/>
    </row>
    <row r="285" spans="6:6" x14ac:dyDescent="0.3">
      <c r="F285" s="315"/>
    </row>
    <row r="286" spans="6:6" x14ac:dyDescent="0.3">
      <c r="F286" s="315"/>
    </row>
    <row r="287" spans="6:6" x14ac:dyDescent="0.3">
      <c r="F287" s="315"/>
    </row>
    <row r="288" spans="6:6" x14ac:dyDescent="0.3">
      <c r="F288" s="315"/>
    </row>
    <row r="289" spans="6:6" x14ac:dyDescent="0.3">
      <c r="F289" s="315"/>
    </row>
    <row r="290" spans="6:6" x14ac:dyDescent="0.3">
      <c r="F290" s="315"/>
    </row>
    <row r="291" spans="6:6" x14ac:dyDescent="0.3">
      <c r="F291" s="315"/>
    </row>
    <row r="292" spans="6:6" x14ac:dyDescent="0.3">
      <c r="F292" s="315"/>
    </row>
  </sheetData>
  <customSheetViews>
    <customSheetView guid="{EC569811-B6D2-11D7-B925-00508B4D6D8A}" fitToPage="1" showRuler="0" topLeftCell="A27">
      <selection activeCell="F41" sqref="F41"/>
      <pageMargins left="0.74803149606299213" right="0.74803149606299213" top="0.98425196850393704" bottom="0.98425196850393704" header="0.51181102362204722" footer="0.51181102362204722"/>
      <printOptions horizontalCentered="1" verticalCentered="1"/>
      <pageSetup paperSize="9" scale="97" orientation="portrait" r:id="rId1"/>
      <headerFooter alignWithMargins="0"/>
    </customSheetView>
  </customSheetViews>
  <mergeCells count="12">
    <mergeCell ref="E2:F2"/>
    <mergeCell ref="B42:F42"/>
    <mergeCell ref="E3:F3"/>
    <mergeCell ref="B41:F41"/>
    <mergeCell ref="C54:G54"/>
    <mergeCell ref="C16:E16"/>
    <mergeCell ref="B46:F46"/>
    <mergeCell ref="B47:G47"/>
    <mergeCell ref="B51:F51"/>
    <mergeCell ref="B50:F50"/>
    <mergeCell ref="B49:F49"/>
    <mergeCell ref="B48:F48"/>
  </mergeCells>
  <phoneticPr fontId="31" type="noConversion"/>
  <printOptions horizontalCentered="1" verticalCentered="1"/>
  <pageMargins left="0.74803149606299213" right="0.74803149606299213" top="0.52" bottom="0.54" header="0.51181102362204722" footer="0.51181102362204722"/>
  <pageSetup paperSize="9" scale="78" orientation="portrait" r:id="rId2"/>
  <headerFooter alignWithMargins="0">
    <oddFooter>&amp;L&amp;D   &amp;T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92"/>
  <sheetViews>
    <sheetView topLeftCell="B2"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t="e">
        <f>#REF!</f>
        <v>#REF!</v>
      </c>
      <c r="D9" s="154"/>
      <c r="E9" s="155" t="s">
        <v>83</v>
      </c>
      <c r="F9" s="164" t="e">
        <f>#REF!</f>
        <v>#REF!</v>
      </c>
    </row>
    <row r="10" spans="2:9" x14ac:dyDescent="0.25">
      <c r="B10" s="156"/>
      <c r="C10" s="149" t="e">
        <f>#REF!</f>
        <v>#REF!</v>
      </c>
      <c r="E10" s="157" t="s">
        <v>84</v>
      </c>
      <c r="F10" s="188" t="e">
        <f>#REF!</f>
        <v>#REF!</v>
      </c>
    </row>
    <row r="11" spans="2:9" x14ac:dyDescent="0.25">
      <c r="B11" s="156"/>
      <c r="C11" s="149" t="e">
        <f>#REF!</f>
        <v>#REF!</v>
      </c>
      <c r="F11" s="158"/>
    </row>
    <row r="12" spans="2:9" x14ac:dyDescent="0.25">
      <c r="B12" s="156"/>
      <c r="C12" s="149" t="e">
        <f>#REF!</f>
        <v>#REF!</v>
      </c>
      <c r="F12" s="158"/>
    </row>
    <row r="13" spans="2:9" x14ac:dyDescent="0.25">
      <c r="B13" s="156"/>
      <c r="C13" s="149" t="e">
        <f>#REF!</f>
        <v>#REF!</v>
      </c>
      <c r="F13" s="158"/>
    </row>
    <row r="14" spans="2:9" ht="16.5" thickBot="1" x14ac:dyDescent="0.3">
      <c r="B14" s="159" t="s">
        <v>41</v>
      </c>
      <c r="C14" s="160" t="e">
        <f>#REF!</f>
        <v>#REF!</v>
      </c>
      <c r="D14" s="160"/>
      <c r="E14" s="161" t="s">
        <v>97</v>
      </c>
      <c r="F14" s="189" t="e">
        <f>F10</f>
        <v>#REF!</v>
      </c>
    </row>
    <row r="15" spans="2:9" ht="9.9499999999999993" customHeight="1" thickBot="1" x14ac:dyDescent="0.3"/>
    <row r="16" spans="2:9" x14ac:dyDescent="0.25">
      <c r="B16" s="153" t="s">
        <v>14</v>
      </c>
      <c r="C16" s="155" t="e">
        <f>#REF!</f>
        <v>#REF!</v>
      </c>
      <c r="D16" s="154"/>
      <c r="E16" s="162" t="s">
        <v>96</v>
      </c>
      <c r="F16" s="164" t="e">
        <f>#REF!</f>
        <v>#REF!</v>
      </c>
    </row>
    <row r="17" spans="2:6" ht="16.5" thickBot="1" x14ac:dyDescent="0.3">
      <c r="B17" s="159" t="s">
        <v>43</v>
      </c>
      <c r="C17" s="161" t="e">
        <f>#REF!</f>
        <v>#REF!</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t="e">
        <f>#REF!</f>
        <v>#REF!</v>
      </c>
    </row>
    <row r="23" spans="2:6" x14ac:dyDescent="0.25">
      <c r="B23" s="167" t="s">
        <v>45</v>
      </c>
      <c r="F23" s="166" t="e">
        <f>#REF!</f>
        <v>#REF!</v>
      </c>
    </row>
    <row r="24" spans="2:6" x14ac:dyDescent="0.25">
      <c r="B24" s="167" t="s">
        <v>150</v>
      </c>
      <c r="F24" s="166" t="e">
        <f>#REF!</f>
        <v>#REF!</v>
      </c>
    </row>
    <row r="25" spans="2:6" x14ac:dyDescent="0.25">
      <c r="B25" s="167" t="s">
        <v>153</v>
      </c>
      <c r="F25" s="166" t="e">
        <f>#REF!</f>
        <v>#REF!</v>
      </c>
    </row>
    <row r="26" spans="2:6" x14ac:dyDescent="0.25">
      <c r="B26" s="167" t="s">
        <v>46</v>
      </c>
      <c r="F26" s="166" t="e">
        <f>#REF!</f>
        <v>#REF!</v>
      </c>
    </row>
    <row r="27" spans="2:6" x14ac:dyDescent="0.25">
      <c r="B27" s="156"/>
      <c r="F27" s="166"/>
    </row>
    <row r="28" spans="2:6" x14ac:dyDescent="0.25">
      <c r="B28" s="129" t="s">
        <v>87</v>
      </c>
      <c r="F28" s="168" t="e">
        <f>SUM(F22:F27)</f>
        <v>#REF!</v>
      </c>
    </row>
    <row r="29" spans="2:6" x14ac:dyDescent="0.25">
      <c r="B29" s="129" t="s">
        <v>48</v>
      </c>
      <c r="F29" s="169" t="e">
        <f>F28*0.175</f>
        <v>#REF!</v>
      </c>
    </row>
    <row r="30" spans="2:6" ht="16.5" thickBot="1" x14ac:dyDescent="0.3">
      <c r="B30" s="129" t="s">
        <v>49</v>
      </c>
      <c r="F30" s="170" t="e">
        <f>SUM(F28:F29)</f>
        <v>#REF!</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t="e">
        <f>F28-F35</f>
        <v>#REF!</v>
      </c>
    </row>
    <row r="42" spans="2:9" x14ac:dyDescent="0.25">
      <c r="B42" s="156"/>
      <c r="E42" s="175" t="s">
        <v>52</v>
      </c>
      <c r="F42" s="169" t="e">
        <f>F30-F36</f>
        <v>#REF!</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topLeftCell="A26">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33"/>
    <pageSetUpPr fitToPage="1"/>
  </sheetPr>
  <dimension ref="A1:AL269"/>
  <sheetViews>
    <sheetView tabSelected="1" defaultGridColor="0" colorId="22" zoomScale="65" zoomScaleNormal="55" zoomScaleSheetLayoutView="63" workbookViewId="0">
      <selection activeCell="B15" sqref="B15"/>
    </sheetView>
  </sheetViews>
  <sheetFormatPr defaultColWidth="0" defaultRowHeight="15.75" x14ac:dyDescent="0.2"/>
  <cols>
    <col min="1" max="1" width="3.5703125" style="396" customWidth="1"/>
    <col min="2" max="2" width="123" style="403" customWidth="1"/>
    <col min="3" max="3" width="10.140625" style="408" customWidth="1"/>
    <col min="4" max="4" width="14.5703125" style="408" customWidth="1"/>
    <col min="5" max="5" width="15.7109375" style="409" customWidth="1"/>
    <col min="6" max="6" width="15.7109375" style="403" customWidth="1"/>
    <col min="7" max="14" width="10.7109375" style="461" customWidth="1"/>
    <col min="15" max="16" width="10.7109375" style="461" hidden="1" customWidth="1"/>
    <col min="17" max="17" width="23.7109375" style="461" customWidth="1"/>
    <col min="18" max="18" width="3.85546875" style="396" customWidth="1"/>
    <col min="19" max="20" width="9.140625" style="403" hidden="1" customWidth="1"/>
    <col min="21" max="16384" width="0" style="403" hidden="1"/>
  </cols>
  <sheetData>
    <row r="1" spans="2:17" x14ac:dyDescent="0.2">
      <c r="B1" s="396"/>
      <c r="C1" s="400"/>
      <c r="D1" s="400"/>
      <c r="E1" s="401"/>
      <c r="F1" s="396"/>
      <c r="G1" s="438"/>
      <c r="H1" s="438"/>
      <c r="I1" s="438"/>
      <c r="J1" s="438"/>
      <c r="K1" s="438"/>
      <c r="L1" s="438"/>
      <c r="M1" s="438"/>
      <c r="N1" s="438"/>
      <c r="O1" s="438"/>
      <c r="P1" s="438"/>
      <c r="Q1" s="438"/>
    </row>
    <row r="2" spans="2:17" ht="21" customHeight="1" x14ac:dyDescent="0.2">
      <c r="B2" s="397" t="s">
        <v>388</v>
      </c>
      <c r="C2" s="421"/>
      <c r="D2" s="400"/>
      <c r="E2" s="401"/>
      <c r="F2" s="396"/>
      <c r="G2" s="438"/>
      <c r="H2" s="438"/>
      <c r="I2" s="438"/>
      <c r="J2" s="438"/>
      <c r="K2" s="438"/>
      <c r="L2" s="438"/>
      <c r="M2" s="438"/>
      <c r="N2" s="438"/>
      <c r="O2" s="438"/>
      <c r="P2" s="438"/>
      <c r="Q2" s="438"/>
    </row>
    <row r="3" spans="2:17" ht="21" customHeight="1" x14ac:dyDescent="0.2">
      <c r="B3" s="397" t="s">
        <v>389</v>
      </c>
      <c r="C3" s="421"/>
      <c r="D3" s="437"/>
      <c r="E3" s="404"/>
      <c r="F3" s="405"/>
      <c r="G3" s="439"/>
      <c r="H3" s="439"/>
      <c r="I3" s="439"/>
      <c r="J3" s="439"/>
      <c r="K3" s="439"/>
      <c r="L3" s="439"/>
      <c r="M3" s="439"/>
      <c r="N3" s="439"/>
      <c r="O3" s="439"/>
      <c r="P3" s="439"/>
      <c r="Q3" s="439"/>
    </row>
    <row r="4" spans="2:17" ht="15.75" customHeight="1" x14ac:dyDescent="0.2">
      <c r="B4" s="397" t="s">
        <v>583</v>
      </c>
      <c r="C4" s="421"/>
      <c r="D4" s="437"/>
      <c r="E4" s="401"/>
      <c r="F4" s="396"/>
      <c r="G4" s="439"/>
      <c r="H4" s="439"/>
      <c r="I4" s="439"/>
      <c r="J4" s="439"/>
      <c r="K4" s="439"/>
      <c r="L4" s="439"/>
      <c r="M4" s="439"/>
      <c r="N4" s="439"/>
      <c r="O4" s="439"/>
      <c r="P4" s="439"/>
      <c r="Q4" s="439"/>
    </row>
    <row r="5" spans="2:17" ht="15.75" customHeight="1" x14ac:dyDescent="0.2">
      <c r="B5" s="398" t="s">
        <v>396</v>
      </c>
      <c r="C5" s="402"/>
      <c r="D5" s="437"/>
      <c r="E5" s="404"/>
      <c r="F5" s="405"/>
      <c r="G5" s="439"/>
      <c r="H5" s="439"/>
      <c r="I5" s="439"/>
      <c r="J5" s="439"/>
      <c r="K5" s="439"/>
      <c r="L5" s="439"/>
      <c r="M5" s="439"/>
      <c r="N5" s="439"/>
      <c r="O5" s="439"/>
      <c r="P5" s="439"/>
      <c r="Q5" s="439"/>
    </row>
    <row r="6" spans="2:17" ht="24" customHeight="1" x14ac:dyDescent="0.2">
      <c r="B6" s="630"/>
      <c r="C6" s="631"/>
      <c r="D6" s="632"/>
      <c r="E6" s="633"/>
      <c r="F6" s="633"/>
      <c r="G6" s="634"/>
      <c r="H6" s="634"/>
      <c r="I6" s="634"/>
      <c r="J6" s="634"/>
      <c r="K6" s="634"/>
      <c r="L6" s="629" t="s">
        <v>500</v>
      </c>
      <c r="M6" s="585"/>
      <c r="N6" s="586"/>
      <c r="O6" s="587"/>
      <c r="P6" s="587"/>
      <c r="Q6" s="588"/>
    </row>
    <row r="7" spans="2:17" x14ac:dyDescent="0.2">
      <c r="B7" s="399" t="s">
        <v>112</v>
      </c>
      <c r="C7" s="635"/>
      <c r="D7" s="635"/>
      <c r="E7" s="635"/>
      <c r="F7" s="635"/>
      <c r="G7" s="635"/>
      <c r="H7" s="635"/>
      <c r="I7" s="635"/>
      <c r="J7" s="635"/>
      <c r="K7" s="635"/>
      <c r="L7" s="578" t="s">
        <v>84</v>
      </c>
      <c r="M7" s="578"/>
      <c r="N7" s="579"/>
      <c r="O7" s="579"/>
      <c r="P7" s="579"/>
      <c r="Q7" s="580"/>
    </row>
    <row r="8" spans="2:17" x14ac:dyDescent="0.2">
      <c r="B8" s="399" t="s">
        <v>289</v>
      </c>
      <c r="C8" s="572"/>
      <c r="D8" s="573"/>
      <c r="E8" s="573"/>
      <c r="F8" s="573"/>
      <c r="G8" s="573"/>
      <c r="H8" s="573"/>
      <c r="I8" s="573"/>
      <c r="J8" s="573"/>
      <c r="K8" s="574"/>
      <c r="L8" s="578" t="s">
        <v>501</v>
      </c>
      <c r="M8" s="578"/>
      <c r="N8" s="579"/>
      <c r="O8" s="579"/>
      <c r="P8" s="579"/>
      <c r="Q8" s="580"/>
    </row>
    <row r="9" spans="2:17" x14ac:dyDescent="0.2">
      <c r="B9" s="399" t="s">
        <v>268</v>
      </c>
      <c r="C9" s="572"/>
      <c r="D9" s="573"/>
      <c r="E9" s="573"/>
      <c r="F9" s="573"/>
      <c r="G9" s="573"/>
      <c r="H9" s="573"/>
      <c r="I9" s="573"/>
      <c r="J9" s="573"/>
      <c r="K9" s="574"/>
      <c r="L9" s="578" t="s">
        <v>109</v>
      </c>
      <c r="M9" s="578"/>
      <c r="N9" s="579"/>
      <c r="O9" s="579"/>
      <c r="P9" s="579"/>
      <c r="Q9" s="580"/>
    </row>
    <row r="10" spans="2:17" x14ac:dyDescent="0.2">
      <c r="B10" s="399" t="s">
        <v>290</v>
      </c>
      <c r="C10" s="572"/>
      <c r="D10" s="573"/>
      <c r="E10" s="573"/>
      <c r="F10" s="573"/>
      <c r="G10" s="573"/>
      <c r="H10" s="573"/>
      <c r="I10" s="573"/>
      <c r="J10" s="573"/>
      <c r="K10" s="574"/>
      <c r="L10" s="578" t="s">
        <v>136</v>
      </c>
      <c r="M10" s="578"/>
      <c r="N10" s="579"/>
      <c r="O10" s="579"/>
      <c r="P10" s="579"/>
      <c r="Q10" s="580"/>
    </row>
    <row r="11" spans="2:17" x14ac:dyDescent="0.2">
      <c r="B11" s="399"/>
      <c r="C11" s="572"/>
      <c r="D11" s="573"/>
      <c r="E11" s="573"/>
      <c r="F11" s="573"/>
      <c r="G11" s="573"/>
      <c r="H11" s="573"/>
      <c r="I11" s="573"/>
      <c r="J11" s="573"/>
      <c r="K11" s="574"/>
      <c r="L11" s="578" t="s">
        <v>502</v>
      </c>
      <c r="M11" s="578"/>
      <c r="N11" s="579"/>
      <c r="O11" s="579"/>
      <c r="P11" s="579"/>
      <c r="Q11" s="580"/>
    </row>
    <row r="12" spans="2:17" x14ac:dyDescent="0.2">
      <c r="B12" s="399" t="s">
        <v>242</v>
      </c>
      <c r="C12" s="572"/>
      <c r="D12" s="573"/>
      <c r="E12" s="573"/>
      <c r="F12" s="573"/>
      <c r="G12" s="573"/>
      <c r="H12" s="573"/>
      <c r="I12" s="573"/>
      <c r="J12" s="573"/>
      <c r="K12" s="574"/>
      <c r="L12" s="578" t="s">
        <v>503</v>
      </c>
      <c r="M12" s="578"/>
      <c r="N12" s="579"/>
      <c r="O12" s="579"/>
      <c r="P12" s="579"/>
      <c r="Q12" s="580"/>
    </row>
    <row r="13" spans="2:17" x14ac:dyDescent="0.2">
      <c r="B13" s="399" t="s">
        <v>255</v>
      </c>
      <c r="C13" s="572"/>
      <c r="D13" s="573"/>
      <c r="E13" s="573"/>
      <c r="F13" s="573"/>
      <c r="G13" s="573"/>
      <c r="H13" s="573"/>
      <c r="I13" s="573"/>
      <c r="J13" s="573"/>
      <c r="K13" s="574"/>
      <c r="L13" s="581" t="s">
        <v>504</v>
      </c>
      <c r="M13" s="582"/>
      <c r="N13" s="579"/>
      <c r="O13" s="579"/>
      <c r="P13" s="579"/>
      <c r="Q13" s="580"/>
    </row>
    <row r="14" spans="2:17" ht="16.5" thickBot="1" x14ac:dyDescent="0.25">
      <c r="B14" s="399" t="s">
        <v>310</v>
      </c>
      <c r="C14" s="572"/>
      <c r="D14" s="573"/>
      <c r="E14" s="573"/>
      <c r="F14" s="573"/>
      <c r="G14" s="573"/>
      <c r="H14" s="573"/>
      <c r="I14" s="573"/>
      <c r="J14" s="573"/>
      <c r="K14" s="574"/>
      <c r="L14" s="583" t="s">
        <v>111</v>
      </c>
      <c r="M14" s="584"/>
      <c r="N14" s="579"/>
      <c r="O14" s="579"/>
      <c r="P14" s="579"/>
      <c r="Q14" s="580"/>
    </row>
    <row r="15" spans="2:17" ht="95.45" customHeight="1" x14ac:dyDescent="0.2">
      <c r="B15" s="475" t="s">
        <v>6</v>
      </c>
      <c r="C15" s="420" t="s">
        <v>420</v>
      </c>
      <c r="D15" s="419" t="s">
        <v>246</v>
      </c>
      <c r="E15" s="470" t="s">
        <v>512</v>
      </c>
      <c r="F15" s="470" t="s">
        <v>391</v>
      </c>
      <c r="G15" s="575" t="s">
        <v>505</v>
      </c>
      <c r="H15" s="575"/>
      <c r="I15" s="576" t="s">
        <v>506</v>
      </c>
      <c r="J15" s="576"/>
      <c r="K15" s="577" t="s">
        <v>507</v>
      </c>
      <c r="L15" s="577"/>
      <c r="M15" s="577" t="s">
        <v>508</v>
      </c>
      <c r="N15" s="577"/>
      <c r="O15" s="577" t="s">
        <v>509</v>
      </c>
      <c r="P15" s="577"/>
      <c r="Q15" s="476" t="s">
        <v>510</v>
      </c>
    </row>
    <row r="16" spans="2:17" x14ac:dyDescent="0.2">
      <c r="B16" s="477" t="s">
        <v>496</v>
      </c>
      <c r="C16" s="416"/>
      <c r="D16" s="436"/>
      <c r="E16" s="471" t="s">
        <v>574</v>
      </c>
      <c r="F16" s="471" t="s">
        <v>574</v>
      </c>
      <c r="G16" s="469" t="s">
        <v>13</v>
      </c>
      <c r="H16" s="441" t="s">
        <v>511</v>
      </c>
      <c r="I16" s="440" t="s">
        <v>13</v>
      </c>
      <c r="J16" s="441" t="s">
        <v>511</v>
      </c>
      <c r="K16" s="440" t="s">
        <v>13</v>
      </c>
      <c r="L16" s="441" t="s">
        <v>511</v>
      </c>
      <c r="M16" s="440" t="s">
        <v>13</v>
      </c>
      <c r="N16" s="441" t="s">
        <v>511</v>
      </c>
      <c r="O16" s="440" t="s">
        <v>13</v>
      </c>
      <c r="P16" s="441" t="s">
        <v>511</v>
      </c>
      <c r="Q16" s="478"/>
    </row>
    <row r="17" spans="2:17" s="396" customFormat="1" x14ac:dyDescent="0.2">
      <c r="B17" s="479" t="s">
        <v>515</v>
      </c>
      <c r="C17" s="423" t="s">
        <v>421</v>
      </c>
      <c r="D17" s="388" t="s">
        <v>372</v>
      </c>
      <c r="E17" s="442">
        <v>185</v>
      </c>
      <c r="F17" s="442">
        <v>215</v>
      </c>
      <c r="G17" s="467"/>
      <c r="H17" s="472"/>
      <c r="I17" s="467"/>
      <c r="J17" s="472"/>
      <c r="K17" s="467"/>
      <c r="L17" s="472"/>
      <c r="M17" s="467"/>
      <c r="N17" s="472"/>
      <c r="O17" s="442"/>
      <c r="P17" s="442"/>
      <c r="Q17" s="480">
        <f>(G17+I17+K17+M17+O17)*E17</f>
        <v>0</v>
      </c>
    </row>
    <row r="18" spans="2:17" s="396" customFormat="1" x14ac:dyDescent="0.2">
      <c r="B18" s="479" t="s">
        <v>516</v>
      </c>
      <c r="C18" s="423" t="s">
        <v>422</v>
      </c>
      <c r="D18" s="388" t="s">
        <v>372</v>
      </c>
      <c r="E18" s="442">
        <v>265</v>
      </c>
      <c r="F18" s="442">
        <v>315</v>
      </c>
      <c r="G18" s="467"/>
      <c r="H18" s="472"/>
      <c r="I18" s="467"/>
      <c r="J18" s="472"/>
      <c r="K18" s="467"/>
      <c r="L18" s="472"/>
      <c r="M18" s="467"/>
      <c r="N18" s="472"/>
      <c r="O18" s="442"/>
      <c r="P18" s="442"/>
      <c r="Q18" s="480">
        <f t="shared" ref="Q18:Q21" si="0">(G18+I18+K18+M18+O18)*E18</f>
        <v>0</v>
      </c>
    </row>
    <row r="19" spans="2:17" s="396" customFormat="1" x14ac:dyDescent="0.2">
      <c r="B19" s="479" t="s">
        <v>517</v>
      </c>
      <c r="C19" s="423" t="s">
        <v>423</v>
      </c>
      <c r="D19" s="388" t="s">
        <v>372</v>
      </c>
      <c r="E19" s="442">
        <v>235</v>
      </c>
      <c r="F19" s="442">
        <v>260</v>
      </c>
      <c r="G19" s="467"/>
      <c r="H19" s="472"/>
      <c r="I19" s="467"/>
      <c r="J19" s="472"/>
      <c r="K19" s="467"/>
      <c r="L19" s="472"/>
      <c r="M19" s="467"/>
      <c r="N19" s="472"/>
      <c r="O19" s="442"/>
      <c r="P19" s="442"/>
      <c r="Q19" s="480">
        <f t="shared" si="0"/>
        <v>0</v>
      </c>
    </row>
    <row r="20" spans="2:17" s="396" customFormat="1" x14ac:dyDescent="0.2">
      <c r="B20" s="479" t="s">
        <v>518</v>
      </c>
      <c r="C20" s="423" t="s">
        <v>424</v>
      </c>
      <c r="D20" s="388" t="s">
        <v>372</v>
      </c>
      <c r="E20" s="442">
        <v>175</v>
      </c>
      <c r="F20" s="442">
        <v>215</v>
      </c>
      <c r="G20" s="467"/>
      <c r="H20" s="472"/>
      <c r="I20" s="467"/>
      <c r="J20" s="472"/>
      <c r="K20" s="467"/>
      <c r="L20" s="472"/>
      <c r="M20" s="467"/>
      <c r="N20" s="472"/>
      <c r="O20" s="442"/>
      <c r="P20" s="442"/>
      <c r="Q20" s="480">
        <f t="shared" si="0"/>
        <v>0</v>
      </c>
    </row>
    <row r="21" spans="2:17" s="396" customFormat="1" x14ac:dyDescent="0.2">
      <c r="B21" s="479" t="s">
        <v>519</v>
      </c>
      <c r="C21" s="423" t="s">
        <v>425</v>
      </c>
      <c r="D21" s="388" t="s">
        <v>373</v>
      </c>
      <c r="E21" s="442">
        <v>155</v>
      </c>
      <c r="F21" s="442">
        <v>175</v>
      </c>
      <c r="G21" s="467"/>
      <c r="H21" s="472"/>
      <c r="I21" s="467"/>
      <c r="J21" s="472"/>
      <c r="K21" s="467"/>
      <c r="L21" s="472"/>
      <c r="M21" s="467"/>
      <c r="N21" s="472"/>
      <c r="O21" s="442"/>
      <c r="P21" s="442"/>
      <c r="Q21" s="480">
        <f t="shared" si="0"/>
        <v>0</v>
      </c>
    </row>
    <row r="22" spans="2:17" x14ac:dyDescent="0.2">
      <c r="B22" s="477" t="s">
        <v>575</v>
      </c>
      <c r="C22" s="416"/>
      <c r="D22" s="389"/>
      <c r="E22" s="390"/>
      <c r="F22" s="390"/>
      <c r="G22" s="443"/>
      <c r="H22" s="443"/>
      <c r="I22" s="443"/>
      <c r="J22" s="443"/>
      <c r="K22" s="443"/>
      <c r="L22" s="443"/>
      <c r="M22" s="443"/>
      <c r="N22" s="443"/>
      <c r="O22" s="443"/>
      <c r="P22" s="443"/>
      <c r="Q22" s="443"/>
    </row>
    <row r="23" spans="2:17" s="396" customFormat="1" x14ac:dyDescent="0.2">
      <c r="B23" s="479" t="s">
        <v>520</v>
      </c>
      <c r="C23" s="423" t="s">
        <v>426</v>
      </c>
      <c r="D23" s="388" t="s">
        <v>308</v>
      </c>
      <c r="E23" s="442">
        <v>215</v>
      </c>
      <c r="F23" s="442">
        <v>255</v>
      </c>
      <c r="G23" s="467"/>
      <c r="H23" s="472"/>
      <c r="I23" s="467"/>
      <c r="J23" s="472"/>
      <c r="K23" s="467"/>
      <c r="L23" s="472"/>
      <c r="M23" s="467"/>
      <c r="N23" s="472"/>
      <c r="O23" s="442"/>
      <c r="P23" s="442"/>
      <c r="Q23" s="480">
        <f t="shared" ref="Q23:Q26" si="1">(G23+I23+K23+M23+O23)*E23</f>
        <v>0</v>
      </c>
    </row>
    <row r="24" spans="2:17" s="396" customFormat="1" x14ac:dyDescent="0.2">
      <c r="B24" s="479" t="s">
        <v>521</v>
      </c>
      <c r="C24" s="423" t="s">
        <v>427</v>
      </c>
      <c r="D24" s="388" t="s">
        <v>308</v>
      </c>
      <c r="E24" s="442">
        <v>220</v>
      </c>
      <c r="F24" s="442">
        <v>260</v>
      </c>
      <c r="G24" s="467"/>
      <c r="H24" s="472"/>
      <c r="I24" s="467"/>
      <c r="J24" s="472"/>
      <c r="K24" s="467"/>
      <c r="L24" s="472"/>
      <c r="M24" s="467"/>
      <c r="N24" s="472"/>
      <c r="O24" s="444"/>
      <c r="P24" s="444"/>
      <c r="Q24" s="480">
        <f t="shared" si="1"/>
        <v>0</v>
      </c>
    </row>
    <row r="25" spans="2:17" s="396" customFormat="1" x14ac:dyDescent="0.2">
      <c r="B25" s="479" t="s">
        <v>522</v>
      </c>
      <c r="C25" s="423" t="s">
        <v>428</v>
      </c>
      <c r="D25" s="388" t="s">
        <v>374</v>
      </c>
      <c r="E25" s="442">
        <v>1350</v>
      </c>
      <c r="F25" s="442">
        <v>1600</v>
      </c>
      <c r="G25" s="467"/>
      <c r="H25" s="472"/>
      <c r="I25" s="467"/>
      <c r="J25" s="472"/>
      <c r="K25" s="467"/>
      <c r="L25" s="472"/>
      <c r="M25" s="467"/>
      <c r="N25" s="472"/>
      <c r="O25" s="444"/>
      <c r="P25" s="444"/>
      <c r="Q25" s="480">
        <f t="shared" si="1"/>
        <v>0</v>
      </c>
    </row>
    <row r="26" spans="2:17" s="396" customFormat="1" x14ac:dyDescent="0.2">
      <c r="B26" s="479" t="s">
        <v>523</v>
      </c>
      <c r="C26" s="423" t="s">
        <v>429</v>
      </c>
      <c r="D26" s="388" t="s">
        <v>416</v>
      </c>
      <c r="E26" s="442">
        <v>360</v>
      </c>
      <c r="F26" s="442">
        <v>400</v>
      </c>
      <c r="G26" s="467"/>
      <c r="H26" s="472"/>
      <c r="I26" s="467"/>
      <c r="J26" s="472"/>
      <c r="K26" s="467"/>
      <c r="L26" s="472"/>
      <c r="M26" s="467"/>
      <c r="N26" s="472"/>
      <c r="O26" s="444"/>
      <c r="P26" s="444"/>
      <c r="Q26" s="480">
        <f t="shared" si="1"/>
        <v>0</v>
      </c>
    </row>
    <row r="27" spans="2:17" x14ac:dyDescent="0.2">
      <c r="B27" s="477" t="s">
        <v>576</v>
      </c>
      <c r="C27" s="416"/>
      <c r="D27" s="389"/>
      <c r="E27" s="390"/>
      <c r="F27" s="390"/>
      <c r="G27" s="443"/>
      <c r="H27" s="443"/>
      <c r="I27" s="443"/>
      <c r="J27" s="443"/>
      <c r="K27" s="443"/>
      <c r="L27" s="443"/>
      <c r="M27" s="443"/>
      <c r="N27" s="443"/>
      <c r="O27" s="443"/>
      <c r="P27" s="443"/>
      <c r="Q27" s="443"/>
    </row>
    <row r="28" spans="2:17" s="396" customFormat="1" x14ac:dyDescent="0.2">
      <c r="B28" s="479" t="s">
        <v>524</v>
      </c>
      <c r="C28" s="423" t="s">
        <v>430</v>
      </c>
      <c r="D28" s="388" t="s">
        <v>397</v>
      </c>
      <c r="E28" s="444">
        <v>230</v>
      </c>
      <c r="F28" s="444">
        <v>250</v>
      </c>
      <c r="G28" s="467"/>
      <c r="H28" s="472"/>
      <c r="I28" s="467"/>
      <c r="J28" s="472"/>
      <c r="K28" s="467"/>
      <c r="L28" s="472"/>
      <c r="M28" s="467"/>
      <c r="N28" s="472"/>
      <c r="O28" s="442"/>
      <c r="P28" s="442"/>
      <c r="Q28" s="480">
        <f t="shared" ref="Q28:Q29" si="2">(G28+I28+K28+M28+O28)*E28</f>
        <v>0</v>
      </c>
    </row>
    <row r="29" spans="2:17" s="396" customFormat="1" x14ac:dyDescent="0.2">
      <c r="B29" s="481" t="s">
        <v>525</v>
      </c>
      <c r="C29" s="435" t="s">
        <v>431</v>
      </c>
      <c r="D29" s="391" t="s">
        <v>374</v>
      </c>
      <c r="E29" s="444">
        <v>165</v>
      </c>
      <c r="F29" s="444">
        <v>200</v>
      </c>
      <c r="G29" s="467"/>
      <c r="H29" s="472"/>
      <c r="I29" s="467"/>
      <c r="J29" s="472"/>
      <c r="K29" s="467"/>
      <c r="L29" s="472"/>
      <c r="M29" s="467"/>
      <c r="N29" s="472"/>
      <c r="O29" s="445"/>
      <c r="P29" s="445"/>
      <c r="Q29" s="480">
        <f t="shared" si="2"/>
        <v>0</v>
      </c>
    </row>
    <row r="30" spans="2:17" x14ac:dyDescent="0.2">
      <c r="B30" s="477" t="s">
        <v>577</v>
      </c>
      <c r="C30" s="416"/>
      <c r="D30" s="389"/>
      <c r="E30" s="390"/>
      <c r="F30" s="390"/>
      <c r="G30" s="443"/>
      <c r="H30" s="443"/>
      <c r="I30" s="443"/>
      <c r="J30" s="443"/>
      <c r="K30" s="443"/>
      <c r="L30" s="443"/>
      <c r="M30" s="443"/>
      <c r="N30" s="443"/>
      <c r="O30" s="443"/>
      <c r="P30" s="443"/>
      <c r="Q30" s="443"/>
    </row>
    <row r="31" spans="2:17" s="396" customFormat="1" ht="65.099999999999994" customHeight="1" x14ac:dyDescent="0.2">
      <c r="B31" s="481" t="s">
        <v>568</v>
      </c>
      <c r="C31" s="428" t="s">
        <v>432</v>
      </c>
      <c r="D31" s="427" t="s">
        <v>497</v>
      </c>
      <c r="E31" s="445">
        <v>270</v>
      </c>
      <c r="F31" s="445">
        <v>315</v>
      </c>
      <c r="G31" s="468"/>
      <c r="H31" s="473"/>
      <c r="I31" s="467"/>
      <c r="J31" s="473"/>
      <c r="K31" s="467"/>
      <c r="L31" s="473"/>
      <c r="M31" s="466"/>
      <c r="N31" s="473"/>
      <c r="O31" s="445"/>
      <c r="P31" s="445"/>
      <c r="Q31" s="480">
        <f>(G31+I31+K31+M31+O31)*E31</f>
        <v>0</v>
      </c>
    </row>
    <row r="32" spans="2:17" s="396" customFormat="1" ht="65.099999999999994" customHeight="1" x14ac:dyDescent="0.2">
      <c r="B32" s="482" t="s">
        <v>526</v>
      </c>
      <c r="C32" s="428" t="s">
        <v>433</v>
      </c>
      <c r="D32" s="427" t="s">
        <v>497</v>
      </c>
      <c r="E32" s="445">
        <v>280</v>
      </c>
      <c r="F32" s="445">
        <v>335</v>
      </c>
      <c r="G32" s="468"/>
      <c r="H32" s="473"/>
      <c r="I32" s="467"/>
      <c r="J32" s="473"/>
      <c r="K32" s="467"/>
      <c r="L32" s="473"/>
      <c r="M32" s="466"/>
      <c r="N32" s="473"/>
      <c r="O32" s="445"/>
      <c r="P32" s="445"/>
      <c r="Q32" s="480">
        <f>(G32+I32+K32+M32+O32)*E32</f>
        <v>0</v>
      </c>
    </row>
    <row r="33" spans="2:17" s="396" customFormat="1" ht="65.099999999999994" customHeight="1" x14ac:dyDescent="0.2">
      <c r="B33" s="482" t="s">
        <v>573</v>
      </c>
      <c r="C33" s="428" t="s">
        <v>434</v>
      </c>
      <c r="D33" s="427" t="s">
        <v>497</v>
      </c>
      <c r="E33" s="445">
        <v>280</v>
      </c>
      <c r="F33" s="445">
        <v>335</v>
      </c>
      <c r="G33" s="468"/>
      <c r="H33" s="473"/>
      <c r="I33" s="467"/>
      <c r="J33" s="473"/>
      <c r="K33" s="467"/>
      <c r="L33" s="473"/>
      <c r="M33" s="466"/>
      <c r="N33" s="473"/>
      <c r="O33" s="445"/>
      <c r="P33" s="445"/>
      <c r="Q33" s="480">
        <f>(G33+I33+K33+M33+O33)*E33</f>
        <v>0</v>
      </c>
    </row>
    <row r="34" spans="2:17" s="396" customFormat="1" ht="31.5" x14ac:dyDescent="0.2">
      <c r="B34" s="481" t="s">
        <v>527</v>
      </c>
      <c r="C34" s="428" t="s">
        <v>435</v>
      </c>
      <c r="D34" s="427" t="s">
        <v>497</v>
      </c>
      <c r="E34" s="445">
        <v>280</v>
      </c>
      <c r="F34" s="445">
        <v>335</v>
      </c>
      <c r="G34" s="468"/>
      <c r="H34" s="473"/>
      <c r="I34" s="467"/>
      <c r="J34" s="473"/>
      <c r="K34" s="467"/>
      <c r="L34" s="473"/>
      <c r="M34" s="466"/>
      <c r="N34" s="473"/>
      <c r="O34" s="445"/>
      <c r="P34" s="445"/>
      <c r="Q34" s="480">
        <f>(G34+I34+K34+M34+O34)*E34</f>
        <v>0</v>
      </c>
    </row>
    <row r="35" spans="2:17" x14ac:dyDescent="0.2">
      <c r="B35" s="477" t="s">
        <v>578</v>
      </c>
      <c r="C35" s="416"/>
      <c r="D35" s="392"/>
      <c r="E35" s="390"/>
      <c r="F35" s="390"/>
      <c r="G35" s="446"/>
      <c r="H35" s="446"/>
      <c r="I35" s="446"/>
      <c r="J35" s="446"/>
      <c r="K35" s="446"/>
      <c r="L35" s="446"/>
      <c r="M35" s="446"/>
      <c r="N35" s="446"/>
      <c r="O35" s="446"/>
      <c r="P35" s="446"/>
      <c r="Q35" s="446"/>
    </row>
    <row r="36" spans="2:17" s="396" customFormat="1" x14ac:dyDescent="0.2">
      <c r="B36" s="479" t="s">
        <v>528</v>
      </c>
      <c r="C36" s="423" t="s">
        <v>436</v>
      </c>
      <c r="D36" s="427" t="s">
        <v>497</v>
      </c>
      <c r="E36" s="445">
        <v>325</v>
      </c>
      <c r="F36" s="445">
        <v>390</v>
      </c>
      <c r="G36" s="467"/>
      <c r="H36" s="472"/>
      <c r="I36" s="467"/>
      <c r="J36" s="472"/>
      <c r="K36" s="467"/>
      <c r="L36" s="472"/>
      <c r="M36" s="466"/>
      <c r="N36" s="472"/>
      <c r="O36" s="442"/>
      <c r="P36" s="442"/>
      <c r="Q36" s="480">
        <f t="shared" ref="Q36:Q44" si="3">(G36+I36+K36+M36+O36)*E36</f>
        <v>0</v>
      </c>
    </row>
    <row r="37" spans="2:17" s="396" customFormat="1" x14ac:dyDescent="0.2">
      <c r="B37" s="481" t="s">
        <v>529</v>
      </c>
      <c r="C37" s="423" t="s">
        <v>437</v>
      </c>
      <c r="D37" s="427" t="s">
        <v>497</v>
      </c>
      <c r="E37" s="445">
        <v>325</v>
      </c>
      <c r="F37" s="445">
        <v>390</v>
      </c>
      <c r="G37" s="467"/>
      <c r="H37" s="472"/>
      <c r="I37" s="467"/>
      <c r="J37" s="472"/>
      <c r="K37" s="467"/>
      <c r="L37" s="472"/>
      <c r="M37" s="466"/>
      <c r="N37" s="472"/>
      <c r="O37" s="442"/>
      <c r="P37" s="442"/>
      <c r="Q37" s="480">
        <f t="shared" si="3"/>
        <v>0</v>
      </c>
    </row>
    <row r="38" spans="2:17" s="396" customFormat="1" x14ac:dyDescent="0.2">
      <c r="B38" s="479" t="s">
        <v>587</v>
      </c>
      <c r="C38" s="423" t="s">
        <v>438</v>
      </c>
      <c r="D38" s="427" t="s">
        <v>497</v>
      </c>
      <c r="E38" s="445">
        <v>325</v>
      </c>
      <c r="F38" s="445">
        <v>390</v>
      </c>
      <c r="G38" s="467"/>
      <c r="H38" s="472"/>
      <c r="I38" s="467"/>
      <c r="J38" s="472"/>
      <c r="K38" s="467"/>
      <c r="L38" s="472"/>
      <c r="M38" s="466"/>
      <c r="N38" s="472"/>
      <c r="O38" s="442"/>
      <c r="P38" s="442"/>
      <c r="Q38" s="480">
        <f t="shared" si="3"/>
        <v>0</v>
      </c>
    </row>
    <row r="39" spans="2:17" s="396" customFormat="1" x14ac:dyDescent="0.2">
      <c r="B39" s="479" t="s">
        <v>569</v>
      </c>
      <c r="C39" s="423" t="s">
        <v>439</v>
      </c>
      <c r="D39" s="427" t="s">
        <v>497</v>
      </c>
      <c r="E39" s="445">
        <v>325</v>
      </c>
      <c r="F39" s="445">
        <v>390</v>
      </c>
      <c r="G39" s="467"/>
      <c r="H39" s="472"/>
      <c r="I39" s="467"/>
      <c r="J39" s="472"/>
      <c r="K39" s="467"/>
      <c r="L39" s="472"/>
      <c r="M39" s="466"/>
      <c r="N39" s="472"/>
      <c r="O39" s="442"/>
      <c r="P39" s="442"/>
      <c r="Q39" s="480">
        <f t="shared" si="3"/>
        <v>0</v>
      </c>
    </row>
    <row r="40" spans="2:17" s="396" customFormat="1" x14ac:dyDescent="0.2">
      <c r="B40" s="479" t="s">
        <v>530</v>
      </c>
      <c r="C40" s="423" t="s">
        <v>440</v>
      </c>
      <c r="D40" s="427" t="s">
        <v>497</v>
      </c>
      <c r="E40" s="445">
        <v>325</v>
      </c>
      <c r="F40" s="445">
        <v>390</v>
      </c>
      <c r="G40" s="467"/>
      <c r="H40" s="472"/>
      <c r="I40" s="467"/>
      <c r="J40" s="472"/>
      <c r="K40" s="467"/>
      <c r="L40" s="472"/>
      <c r="M40" s="466"/>
      <c r="N40" s="472"/>
      <c r="O40" s="444"/>
      <c r="P40" s="444"/>
      <c r="Q40" s="480">
        <f t="shared" si="3"/>
        <v>0</v>
      </c>
    </row>
    <row r="41" spans="2:17" s="396" customFormat="1" x14ac:dyDescent="0.2">
      <c r="B41" s="479" t="s">
        <v>570</v>
      </c>
      <c r="C41" s="423" t="s">
        <v>441</v>
      </c>
      <c r="D41" s="427" t="s">
        <v>497</v>
      </c>
      <c r="E41" s="445">
        <v>390</v>
      </c>
      <c r="F41" s="445">
        <v>470</v>
      </c>
      <c r="G41" s="467"/>
      <c r="H41" s="472"/>
      <c r="I41" s="467"/>
      <c r="J41" s="472"/>
      <c r="K41" s="467"/>
      <c r="L41" s="472"/>
      <c r="M41" s="466"/>
      <c r="N41" s="472"/>
      <c r="O41" s="444"/>
      <c r="P41" s="444"/>
      <c r="Q41" s="480">
        <f t="shared" si="3"/>
        <v>0</v>
      </c>
    </row>
    <row r="42" spans="2:17" s="396" customFormat="1" x14ac:dyDescent="0.2">
      <c r="B42" s="479" t="s">
        <v>571</v>
      </c>
      <c r="C42" s="423" t="s">
        <v>442</v>
      </c>
      <c r="D42" s="427" t="s">
        <v>497</v>
      </c>
      <c r="E42" s="445">
        <v>325</v>
      </c>
      <c r="F42" s="445">
        <v>390</v>
      </c>
      <c r="G42" s="467"/>
      <c r="H42" s="472"/>
      <c r="I42" s="467"/>
      <c r="J42" s="472"/>
      <c r="K42" s="467"/>
      <c r="L42" s="472"/>
      <c r="M42" s="466"/>
      <c r="N42" s="472"/>
      <c r="O42" s="444"/>
      <c r="P42" s="444"/>
      <c r="Q42" s="480">
        <f t="shared" si="3"/>
        <v>0</v>
      </c>
    </row>
    <row r="43" spans="2:17" s="396" customFormat="1" ht="15.75" customHeight="1" x14ac:dyDescent="0.2">
      <c r="B43" s="479" t="s">
        <v>572</v>
      </c>
      <c r="C43" s="423" t="s">
        <v>443</v>
      </c>
      <c r="D43" s="427" t="s">
        <v>497</v>
      </c>
      <c r="E43" s="445">
        <v>325</v>
      </c>
      <c r="F43" s="445">
        <v>390</v>
      </c>
      <c r="G43" s="467"/>
      <c r="H43" s="472"/>
      <c r="I43" s="467"/>
      <c r="J43" s="472"/>
      <c r="K43" s="467"/>
      <c r="L43" s="472"/>
      <c r="M43" s="466"/>
      <c r="N43" s="472"/>
      <c r="O43" s="444"/>
      <c r="P43" s="444"/>
      <c r="Q43" s="480">
        <f t="shared" si="3"/>
        <v>0</v>
      </c>
    </row>
    <row r="44" spans="2:17" s="396" customFormat="1" x14ac:dyDescent="0.2">
      <c r="B44" s="479" t="s">
        <v>531</v>
      </c>
      <c r="C44" s="423" t="s">
        <v>444</v>
      </c>
      <c r="D44" s="427" t="s">
        <v>497</v>
      </c>
      <c r="E44" s="445">
        <v>325</v>
      </c>
      <c r="F44" s="445">
        <v>390</v>
      </c>
      <c r="G44" s="467"/>
      <c r="H44" s="472"/>
      <c r="I44" s="467"/>
      <c r="J44" s="472"/>
      <c r="K44" s="467"/>
      <c r="L44" s="472"/>
      <c r="M44" s="466"/>
      <c r="N44" s="472"/>
      <c r="O44" s="444"/>
      <c r="P44" s="444"/>
      <c r="Q44" s="480">
        <f t="shared" si="3"/>
        <v>0</v>
      </c>
    </row>
    <row r="45" spans="2:17" x14ac:dyDescent="0.2">
      <c r="B45" s="477" t="s">
        <v>579</v>
      </c>
      <c r="C45" s="416"/>
      <c r="D45" s="392"/>
      <c r="E45" s="390"/>
      <c r="F45" s="390"/>
      <c r="G45" s="447"/>
      <c r="H45" s="447"/>
      <c r="I45" s="447"/>
      <c r="J45" s="447"/>
      <c r="K45" s="447"/>
      <c r="L45" s="447"/>
      <c r="M45" s="447"/>
      <c r="N45" s="447"/>
      <c r="O45" s="447"/>
      <c r="P45" s="447"/>
      <c r="Q45" s="447"/>
    </row>
    <row r="46" spans="2:17" s="396" customFormat="1" x14ac:dyDescent="0.2">
      <c r="B46" s="481" t="s">
        <v>532</v>
      </c>
      <c r="C46" s="435" t="s">
        <v>445</v>
      </c>
      <c r="D46" s="427" t="s">
        <v>417</v>
      </c>
      <c r="E46" s="445">
        <v>410</v>
      </c>
      <c r="F46" s="445">
        <v>460</v>
      </c>
      <c r="G46" s="467"/>
      <c r="H46" s="472"/>
      <c r="I46" s="467"/>
      <c r="J46" s="472"/>
      <c r="K46" s="467"/>
      <c r="L46" s="472"/>
      <c r="M46" s="466"/>
      <c r="N46" s="472"/>
      <c r="O46" s="448"/>
      <c r="P46" s="448"/>
      <c r="Q46" s="480">
        <f t="shared" ref="Q46:Q47" si="4">(G46+I46+K46+M46+O46)*E46</f>
        <v>0</v>
      </c>
    </row>
    <row r="47" spans="2:17" s="396" customFormat="1" x14ac:dyDescent="0.2">
      <c r="B47" s="481" t="s">
        <v>533</v>
      </c>
      <c r="C47" s="435" t="s">
        <v>446</v>
      </c>
      <c r="D47" s="427" t="s">
        <v>417</v>
      </c>
      <c r="E47" s="445">
        <v>440</v>
      </c>
      <c r="F47" s="445">
        <v>510</v>
      </c>
      <c r="G47" s="467"/>
      <c r="H47" s="472"/>
      <c r="I47" s="467"/>
      <c r="J47" s="472"/>
      <c r="K47" s="467"/>
      <c r="L47" s="472"/>
      <c r="M47" s="466"/>
      <c r="N47" s="472"/>
      <c r="O47" s="448"/>
      <c r="P47" s="448"/>
      <c r="Q47" s="480">
        <f t="shared" si="4"/>
        <v>0</v>
      </c>
    </row>
    <row r="48" spans="2:17" x14ac:dyDescent="0.2">
      <c r="B48" s="477" t="s">
        <v>580</v>
      </c>
      <c r="C48" s="416"/>
      <c r="D48" s="392"/>
      <c r="E48" s="390"/>
      <c r="F48" s="390"/>
      <c r="G48" s="447"/>
      <c r="H48" s="447"/>
      <c r="I48" s="447"/>
      <c r="J48" s="447"/>
      <c r="K48" s="447"/>
      <c r="L48" s="447"/>
      <c r="M48" s="447"/>
      <c r="N48" s="447"/>
      <c r="O48" s="447"/>
      <c r="P48" s="447"/>
      <c r="Q48" s="447"/>
    </row>
    <row r="49" spans="2:20" s="396" customFormat="1" x14ac:dyDescent="0.2">
      <c r="B49" s="483" t="s">
        <v>534</v>
      </c>
      <c r="C49" s="423" t="s">
        <v>447</v>
      </c>
      <c r="D49" s="391" t="s">
        <v>373</v>
      </c>
      <c r="E49" s="445">
        <v>245</v>
      </c>
      <c r="F49" s="445">
        <v>290</v>
      </c>
      <c r="G49" s="467"/>
      <c r="H49" s="472"/>
      <c r="I49" s="467"/>
      <c r="J49" s="472"/>
      <c r="K49" s="467"/>
      <c r="L49" s="472"/>
      <c r="M49" s="466"/>
      <c r="N49" s="472"/>
      <c r="O49" s="444"/>
      <c r="P49" s="444"/>
      <c r="Q49" s="480">
        <f t="shared" ref="Q49:Q56" si="5">(G49+I49+K49+M49+O49)*E49</f>
        <v>0</v>
      </c>
    </row>
    <row r="50" spans="2:20" s="396" customFormat="1" x14ac:dyDescent="0.2">
      <c r="B50" s="483" t="s">
        <v>535</v>
      </c>
      <c r="C50" s="423" t="s">
        <v>448</v>
      </c>
      <c r="D50" s="391" t="s">
        <v>373</v>
      </c>
      <c r="E50" s="445">
        <v>270</v>
      </c>
      <c r="F50" s="445">
        <v>315</v>
      </c>
      <c r="G50" s="467"/>
      <c r="H50" s="472"/>
      <c r="I50" s="467"/>
      <c r="J50" s="472"/>
      <c r="K50" s="467"/>
      <c r="L50" s="472"/>
      <c r="M50" s="466"/>
      <c r="N50" s="472"/>
      <c r="O50" s="444"/>
      <c r="P50" s="444"/>
      <c r="Q50" s="480">
        <f t="shared" si="5"/>
        <v>0</v>
      </c>
    </row>
    <row r="51" spans="2:20" s="396" customFormat="1" x14ac:dyDescent="0.2">
      <c r="B51" s="479" t="s">
        <v>536</v>
      </c>
      <c r="C51" s="423" t="s">
        <v>449</v>
      </c>
      <c r="D51" s="391" t="s">
        <v>373</v>
      </c>
      <c r="E51" s="445">
        <v>235</v>
      </c>
      <c r="F51" s="445">
        <v>280</v>
      </c>
      <c r="G51" s="467"/>
      <c r="H51" s="472"/>
      <c r="I51" s="467"/>
      <c r="J51" s="472"/>
      <c r="K51" s="467"/>
      <c r="L51" s="472"/>
      <c r="M51" s="466"/>
      <c r="N51" s="472"/>
      <c r="O51" s="444"/>
      <c r="P51" s="444"/>
      <c r="Q51" s="480">
        <f t="shared" si="5"/>
        <v>0</v>
      </c>
    </row>
    <row r="52" spans="2:20" s="396" customFormat="1" x14ac:dyDescent="0.2">
      <c r="B52" s="479" t="s">
        <v>537</v>
      </c>
      <c r="C52" s="423" t="s">
        <v>450</v>
      </c>
      <c r="D52" s="391" t="s">
        <v>373</v>
      </c>
      <c r="E52" s="445">
        <v>270</v>
      </c>
      <c r="F52" s="445">
        <v>325</v>
      </c>
      <c r="G52" s="467"/>
      <c r="H52" s="472"/>
      <c r="I52" s="467"/>
      <c r="J52" s="472"/>
      <c r="K52" s="467"/>
      <c r="L52" s="472"/>
      <c r="M52" s="466"/>
      <c r="N52" s="472"/>
      <c r="O52" s="444"/>
      <c r="P52" s="444"/>
      <c r="Q52" s="480">
        <f t="shared" si="5"/>
        <v>0</v>
      </c>
    </row>
    <row r="53" spans="2:20" s="396" customFormat="1" x14ac:dyDescent="0.2">
      <c r="B53" s="479" t="s">
        <v>538</v>
      </c>
      <c r="C53" s="423" t="s">
        <v>451</v>
      </c>
      <c r="D53" s="391" t="s">
        <v>373</v>
      </c>
      <c r="E53" s="445">
        <v>245</v>
      </c>
      <c r="F53" s="445">
        <v>290</v>
      </c>
      <c r="G53" s="467"/>
      <c r="H53" s="472"/>
      <c r="I53" s="467"/>
      <c r="J53" s="472"/>
      <c r="K53" s="467"/>
      <c r="L53" s="472"/>
      <c r="M53" s="466"/>
      <c r="N53" s="472"/>
      <c r="O53" s="444"/>
      <c r="P53" s="444"/>
      <c r="Q53" s="480">
        <f t="shared" si="5"/>
        <v>0</v>
      </c>
    </row>
    <row r="54" spans="2:20" s="396" customFormat="1" ht="37.5" customHeight="1" x14ac:dyDescent="0.2">
      <c r="B54" s="484" t="s">
        <v>539</v>
      </c>
      <c r="C54" s="435" t="s">
        <v>452</v>
      </c>
      <c r="D54" s="391" t="s">
        <v>373</v>
      </c>
      <c r="E54" s="445">
        <v>235</v>
      </c>
      <c r="F54" s="445">
        <v>280</v>
      </c>
      <c r="G54" s="467"/>
      <c r="H54" s="473"/>
      <c r="I54" s="467"/>
      <c r="J54" s="473"/>
      <c r="K54" s="467"/>
      <c r="L54" s="473"/>
      <c r="M54" s="466"/>
      <c r="N54" s="473"/>
      <c r="O54" s="445"/>
      <c r="P54" s="445"/>
      <c r="Q54" s="480">
        <f>(G54+I54+K54+M54+O54)*E54</f>
        <v>0</v>
      </c>
    </row>
    <row r="55" spans="2:20" s="396" customFormat="1" ht="18" customHeight="1" x14ac:dyDescent="0.2">
      <c r="B55" s="479" t="s">
        <v>540</v>
      </c>
      <c r="C55" s="423" t="s">
        <v>453</v>
      </c>
      <c r="D55" s="391" t="s">
        <v>373</v>
      </c>
      <c r="E55" s="445">
        <v>270</v>
      </c>
      <c r="F55" s="445">
        <v>315</v>
      </c>
      <c r="G55" s="467"/>
      <c r="H55" s="472"/>
      <c r="I55" s="467"/>
      <c r="J55" s="472"/>
      <c r="K55" s="467"/>
      <c r="L55" s="472"/>
      <c r="M55" s="466"/>
      <c r="N55" s="472"/>
      <c r="O55" s="442"/>
      <c r="P55" s="442"/>
      <c r="Q55" s="480">
        <f>(G55+I55+K55+M55+O55)*E55</f>
        <v>0</v>
      </c>
      <c r="R55" s="406"/>
      <c r="S55" s="429"/>
      <c r="T55" s="430"/>
    </row>
    <row r="56" spans="2:20" s="396" customFormat="1" ht="33" customHeight="1" x14ac:dyDescent="0.2">
      <c r="B56" s="481" t="s">
        <v>541</v>
      </c>
      <c r="C56" s="423" t="s">
        <v>454</v>
      </c>
      <c r="D56" s="391" t="s">
        <v>373</v>
      </c>
      <c r="E56" s="445">
        <v>270</v>
      </c>
      <c r="F56" s="445">
        <v>315</v>
      </c>
      <c r="G56" s="467"/>
      <c r="H56" s="472"/>
      <c r="I56" s="467"/>
      <c r="J56" s="472"/>
      <c r="K56" s="467"/>
      <c r="L56" s="472"/>
      <c r="M56" s="466"/>
      <c r="N56" s="472"/>
      <c r="O56" s="445"/>
      <c r="P56" s="445"/>
      <c r="Q56" s="480">
        <f t="shared" si="5"/>
        <v>0</v>
      </c>
      <c r="R56" s="412"/>
      <c r="S56" s="400"/>
      <c r="T56" s="431"/>
    </row>
    <row r="57" spans="2:20" ht="18.75" x14ac:dyDescent="0.2">
      <c r="B57" s="485" t="s">
        <v>376</v>
      </c>
      <c r="C57" s="417"/>
      <c r="D57" s="389"/>
      <c r="E57" s="390"/>
      <c r="F57" s="390"/>
      <c r="G57" s="449"/>
      <c r="H57" s="449"/>
      <c r="I57" s="449"/>
      <c r="J57" s="449"/>
      <c r="K57" s="449"/>
      <c r="L57" s="449"/>
      <c r="M57" s="449"/>
      <c r="N57" s="449"/>
      <c r="O57" s="449"/>
      <c r="P57" s="449"/>
      <c r="Q57" s="449"/>
    </row>
    <row r="58" spans="2:20" x14ac:dyDescent="0.2">
      <c r="B58" s="486" t="s">
        <v>354</v>
      </c>
      <c r="C58" s="418"/>
      <c r="D58" s="389"/>
      <c r="E58" s="390"/>
      <c r="F58" s="390"/>
      <c r="G58" s="450"/>
      <c r="H58" s="450"/>
      <c r="I58" s="450"/>
      <c r="J58" s="450"/>
      <c r="K58" s="450"/>
      <c r="L58" s="450"/>
      <c r="M58" s="450"/>
      <c r="N58" s="450"/>
      <c r="O58" s="450"/>
      <c r="P58" s="450"/>
      <c r="Q58" s="450"/>
    </row>
    <row r="59" spans="2:20" x14ac:dyDescent="0.2">
      <c r="B59" s="487" t="s">
        <v>542</v>
      </c>
      <c r="C59" s="424" t="s">
        <v>455</v>
      </c>
      <c r="D59" s="393" t="s">
        <v>403</v>
      </c>
      <c r="E59" s="445">
        <v>150</v>
      </c>
      <c r="F59" s="445">
        <v>175</v>
      </c>
      <c r="G59" s="467"/>
      <c r="H59" s="472"/>
      <c r="I59" s="467"/>
      <c r="J59" s="472"/>
      <c r="K59" s="467"/>
      <c r="L59" s="472"/>
      <c r="M59" s="466"/>
      <c r="N59" s="472"/>
      <c r="O59" s="451"/>
      <c r="P59" s="451"/>
      <c r="Q59" s="480">
        <f t="shared" ref="Q59:Q60" si="6">(G59+I59+K59+M59+O59)*E59</f>
        <v>0</v>
      </c>
    </row>
    <row r="60" spans="2:20" x14ac:dyDescent="0.2">
      <c r="B60" s="488" t="s">
        <v>543</v>
      </c>
      <c r="C60" s="424" t="s">
        <v>456</v>
      </c>
      <c r="D60" s="393" t="s">
        <v>403</v>
      </c>
      <c r="E60" s="445">
        <v>160</v>
      </c>
      <c r="F60" s="445">
        <v>190</v>
      </c>
      <c r="G60" s="467"/>
      <c r="H60" s="472"/>
      <c r="I60" s="467"/>
      <c r="J60" s="472"/>
      <c r="K60" s="467"/>
      <c r="L60" s="472"/>
      <c r="M60" s="466"/>
      <c r="N60" s="472"/>
      <c r="O60" s="451"/>
      <c r="P60" s="451"/>
      <c r="Q60" s="480">
        <f t="shared" si="6"/>
        <v>0</v>
      </c>
    </row>
    <row r="61" spans="2:20" x14ac:dyDescent="0.2">
      <c r="B61" s="486" t="s">
        <v>581</v>
      </c>
      <c r="C61" s="418"/>
      <c r="D61" s="389"/>
      <c r="E61" s="390"/>
      <c r="F61" s="390"/>
      <c r="G61" s="452"/>
      <c r="H61" s="452"/>
      <c r="I61" s="452"/>
      <c r="J61" s="452"/>
      <c r="K61" s="452"/>
      <c r="L61" s="452"/>
      <c r="M61" s="452"/>
      <c r="N61" s="452"/>
      <c r="O61" s="452"/>
      <c r="P61" s="452"/>
      <c r="Q61" s="452"/>
    </row>
    <row r="62" spans="2:20" x14ac:dyDescent="0.2">
      <c r="B62" s="489" t="s">
        <v>544</v>
      </c>
      <c r="C62" s="422" t="s">
        <v>457</v>
      </c>
      <c r="D62" s="388" t="s">
        <v>411</v>
      </c>
      <c r="E62" s="445">
        <v>240</v>
      </c>
      <c r="F62" s="445">
        <v>280</v>
      </c>
      <c r="G62" s="467"/>
      <c r="H62" s="472"/>
      <c r="I62" s="467"/>
      <c r="J62" s="472"/>
      <c r="K62" s="467"/>
      <c r="L62" s="472"/>
      <c r="M62" s="466"/>
      <c r="N62" s="472"/>
      <c r="O62" s="444"/>
      <c r="P62" s="444"/>
      <c r="Q62" s="480">
        <f t="shared" ref="Q62:Q66" si="7">(G62+I62+K62+M62+O62)*E62</f>
        <v>0</v>
      </c>
    </row>
    <row r="63" spans="2:20" x14ac:dyDescent="0.2">
      <c r="B63" s="479" t="s">
        <v>545</v>
      </c>
      <c r="C63" s="422" t="s">
        <v>458</v>
      </c>
      <c r="D63" s="388" t="s">
        <v>411</v>
      </c>
      <c r="E63" s="445">
        <v>280</v>
      </c>
      <c r="F63" s="445">
        <v>335</v>
      </c>
      <c r="G63" s="467"/>
      <c r="H63" s="472"/>
      <c r="I63" s="467"/>
      <c r="J63" s="472"/>
      <c r="K63" s="467"/>
      <c r="L63" s="472"/>
      <c r="M63" s="466"/>
      <c r="N63" s="472"/>
      <c r="O63" s="444"/>
      <c r="P63" s="444"/>
      <c r="Q63" s="480">
        <f t="shared" si="7"/>
        <v>0</v>
      </c>
    </row>
    <row r="64" spans="2:20" x14ac:dyDescent="0.2">
      <c r="B64" s="488" t="s">
        <v>546</v>
      </c>
      <c r="C64" s="422" t="s">
        <v>459</v>
      </c>
      <c r="D64" s="393" t="s">
        <v>377</v>
      </c>
      <c r="E64" s="445">
        <v>160</v>
      </c>
      <c r="F64" s="445">
        <v>190</v>
      </c>
      <c r="G64" s="467"/>
      <c r="H64" s="472"/>
      <c r="I64" s="467"/>
      <c r="J64" s="472"/>
      <c r="K64" s="467"/>
      <c r="L64" s="472"/>
      <c r="M64" s="466"/>
      <c r="N64" s="472"/>
      <c r="O64" s="451"/>
      <c r="P64" s="451"/>
      <c r="Q64" s="480">
        <f t="shared" si="7"/>
        <v>0</v>
      </c>
    </row>
    <row r="65" spans="2:17" x14ac:dyDescent="0.2">
      <c r="B65" s="488" t="s">
        <v>547</v>
      </c>
      <c r="C65" s="422" t="s">
        <v>460</v>
      </c>
      <c r="D65" s="393" t="s">
        <v>410</v>
      </c>
      <c r="E65" s="445">
        <v>1495</v>
      </c>
      <c r="F65" s="445">
        <v>1775</v>
      </c>
      <c r="G65" s="467"/>
      <c r="H65" s="472"/>
      <c r="I65" s="467"/>
      <c r="J65" s="472"/>
      <c r="K65" s="467"/>
      <c r="L65" s="472"/>
      <c r="M65" s="466"/>
      <c r="N65" s="472"/>
      <c r="O65" s="451"/>
      <c r="P65" s="451"/>
      <c r="Q65" s="480">
        <f t="shared" si="7"/>
        <v>0</v>
      </c>
    </row>
    <row r="66" spans="2:17" ht="45" customHeight="1" x14ac:dyDescent="0.2">
      <c r="B66" s="488" t="s">
        <v>548</v>
      </c>
      <c r="C66" s="426" t="s">
        <v>461</v>
      </c>
      <c r="D66" s="393">
        <v>1</v>
      </c>
      <c r="E66" s="445">
        <v>3300</v>
      </c>
      <c r="F66" s="445">
        <v>3950</v>
      </c>
      <c r="G66" s="468"/>
      <c r="H66" s="473"/>
      <c r="I66" s="467"/>
      <c r="J66" s="473"/>
      <c r="K66" s="467"/>
      <c r="L66" s="473"/>
      <c r="M66" s="466"/>
      <c r="N66" s="473"/>
      <c r="O66" s="451"/>
      <c r="P66" s="451"/>
      <c r="Q66" s="480">
        <f t="shared" si="7"/>
        <v>0</v>
      </c>
    </row>
    <row r="67" spans="2:17" x14ac:dyDescent="0.2">
      <c r="B67" s="477" t="s">
        <v>370</v>
      </c>
      <c r="C67" s="416"/>
      <c r="D67" s="392"/>
      <c r="E67" s="390"/>
      <c r="F67" s="390"/>
      <c r="G67" s="447"/>
      <c r="H67" s="447"/>
      <c r="I67" s="447"/>
      <c r="J67" s="447"/>
      <c r="K67" s="447"/>
      <c r="L67" s="447"/>
      <c r="M67" s="447"/>
      <c r="N67" s="447"/>
      <c r="O67" s="447"/>
      <c r="P67" s="447"/>
      <c r="Q67" s="447"/>
    </row>
    <row r="68" spans="2:17" x14ac:dyDescent="0.2">
      <c r="B68" s="488" t="s">
        <v>549</v>
      </c>
      <c r="C68" s="424" t="s">
        <v>462</v>
      </c>
      <c r="D68" s="393" t="s">
        <v>409</v>
      </c>
      <c r="E68" s="445">
        <v>55</v>
      </c>
      <c r="F68" s="445">
        <v>65</v>
      </c>
      <c r="G68" s="467"/>
      <c r="H68" s="472"/>
      <c r="I68" s="467"/>
      <c r="J68" s="472"/>
      <c r="K68" s="467"/>
      <c r="L68" s="472"/>
      <c r="M68" s="466"/>
      <c r="N68" s="472"/>
      <c r="O68" s="451"/>
      <c r="P68" s="451"/>
      <c r="Q68" s="480">
        <f t="shared" ref="Q68:Q76" si="8">(G68+I68+K68+M68+O68)*E68</f>
        <v>0</v>
      </c>
    </row>
    <row r="69" spans="2:17" x14ac:dyDescent="0.2">
      <c r="B69" s="488" t="s">
        <v>550</v>
      </c>
      <c r="C69" s="424" t="s">
        <v>463</v>
      </c>
      <c r="D69" s="393" t="s">
        <v>405</v>
      </c>
      <c r="E69" s="445">
        <v>550</v>
      </c>
      <c r="F69" s="445">
        <v>650</v>
      </c>
      <c r="G69" s="467"/>
      <c r="H69" s="472"/>
      <c r="I69" s="467"/>
      <c r="J69" s="472"/>
      <c r="K69" s="467"/>
      <c r="L69" s="472"/>
      <c r="M69" s="466"/>
      <c r="N69" s="472"/>
      <c r="O69" s="451"/>
      <c r="P69" s="451"/>
      <c r="Q69" s="480">
        <f t="shared" si="8"/>
        <v>0</v>
      </c>
    </row>
    <row r="70" spans="2:17" x14ac:dyDescent="0.2">
      <c r="B70" s="488" t="s">
        <v>399</v>
      </c>
      <c r="C70" s="424" t="s">
        <v>464</v>
      </c>
      <c r="D70" s="393" t="s">
        <v>404</v>
      </c>
      <c r="E70" s="445">
        <v>60</v>
      </c>
      <c r="F70" s="445">
        <v>70</v>
      </c>
      <c r="G70" s="467"/>
      <c r="H70" s="472"/>
      <c r="I70" s="467"/>
      <c r="J70" s="472"/>
      <c r="K70" s="467"/>
      <c r="L70" s="472"/>
      <c r="M70" s="466"/>
      <c r="N70" s="472"/>
      <c r="O70" s="451"/>
      <c r="P70" s="451"/>
      <c r="Q70" s="480">
        <f t="shared" si="8"/>
        <v>0</v>
      </c>
    </row>
    <row r="71" spans="2:17" x14ac:dyDescent="0.2">
      <c r="B71" s="488" t="s">
        <v>551</v>
      </c>
      <c r="C71" s="424" t="s">
        <v>465</v>
      </c>
      <c r="D71" s="393" t="s">
        <v>405</v>
      </c>
      <c r="E71" s="445">
        <v>360</v>
      </c>
      <c r="F71" s="445">
        <v>425</v>
      </c>
      <c r="G71" s="467"/>
      <c r="H71" s="472"/>
      <c r="I71" s="467"/>
      <c r="J71" s="472"/>
      <c r="K71" s="467"/>
      <c r="L71" s="472"/>
      <c r="M71" s="466"/>
      <c r="N71" s="472"/>
      <c r="O71" s="451"/>
      <c r="P71" s="451"/>
      <c r="Q71" s="480">
        <f t="shared" si="8"/>
        <v>0</v>
      </c>
    </row>
    <row r="72" spans="2:17" x14ac:dyDescent="0.2">
      <c r="B72" s="488" t="s">
        <v>552</v>
      </c>
      <c r="C72" s="424" t="s">
        <v>466</v>
      </c>
      <c r="D72" s="393" t="s">
        <v>406</v>
      </c>
      <c r="E72" s="445">
        <v>75</v>
      </c>
      <c r="F72" s="445">
        <v>90</v>
      </c>
      <c r="G72" s="467"/>
      <c r="H72" s="472"/>
      <c r="I72" s="467"/>
      <c r="J72" s="472"/>
      <c r="K72" s="467"/>
      <c r="L72" s="472"/>
      <c r="M72" s="466"/>
      <c r="N72" s="472"/>
      <c r="O72" s="451"/>
      <c r="P72" s="451"/>
      <c r="Q72" s="480">
        <f t="shared" si="8"/>
        <v>0</v>
      </c>
    </row>
    <row r="73" spans="2:17" x14ac:dyDescent="0.2">
      <c r="B73" s="488" t="s">
        <v>553</v>
      </c>
      <c r="C73" s="424" t="s">
        <v>467</v>
      </c>
      <c r="D73" s="393" t="s">
        <v>405</v>
      </c>
      <c r="E73" s="445">
        <v>330</v>
      </c>
      <c r="F73" s="445">
        <v>390</v>
      </c>
      <c r="G73" s="467"/>
      <c r="H73" s="472"/>
      <c r="I73" s="467"/>
      <c r="J73" s="472"/>
      <c r="K73" s="467"/>
      <c r="L73" s="472"/>
      <c r="M73" s="466"/>
      <c r="N73" s="472"/>
      <c r="O73" s="451"/>
      <c r="P73" s="451"/>
      <c r="Q73" s="480">
        <f t="shared" si="8"/>
        <v>0</v>
      </c>
    </row>
    <row r="74" spans="2:17" x14ac:dyDescent="0.2">
      <c r="B74" s="488" t="s">
        <v>554</v>
      </c>
      <c r="C74" s="424" t="s">
        <v>468</v>
      </c>
      <c r="D74" s="393" t="s">
        <v>405</v>
      </c>
      <c r="E74" s="445">
        <v>165</v>
      </c>
      <c r="F74" s="445">
        <v>195</v>
      </c>
      <c r="G74" s="467"/>
      <c r="H74" s="472"/>
      <c r="I74" s="467"/>
      <c r="J74" s="472"/>
      <c r="K74" s="467"/>
      <c r="L74" s="472"/>
      <c r="M74" s="466"/>
      <c r="N74" s="472"/>
      <c r="O74" s="451"/>
      <c r="P74" s="451"/>
      <c r="Q74" s="480">
        <f t="shared" si="8"/>
        <v>0</v>
      </c>
    </row>
    <row r="75" spans="2:17" x14ac:dyDescent="0.2">
      <c r="B75" s="488" t="s">
        <v>555</v>
      </c>
      <c r="C75" s="424" t="s">
        <v>469</v>
      </c>
      <c r="D75" s="393" t="s">
        <v>407</v>
      </c>
      <c r="E75" s="445">
        <v>165</v>
      </c>
      <c r="F75" s="445">
        <v>195</v>
      </c>
      <c r="G75" s="467"/>
      <c r="H75" s="472"/>
      <c r="I75" s="467"/>
      <c r="J75" s="472"/>
      <c r="K75" s="467"/>
      <c r="L75" s="472"/>
      <c r="M75" s="466"/>
      <c r="N75" s="472"/>
      <c r="O75" s="451"/>
      <c r="P75" s="451"/>
      <c r="Q75" s="480">
        <f t="shared" si="8"/>
        <v>0</v>
      </c>
    </row>
    <row r="76" spans="2:17" x14ac:dyDescent="0.2">
      <c r="B76" s="488" t="s">
        <v>398</v>
      </c>
      <c r="C76" s="424" t="s">
        <v>470</v>
      </c>
      <c r="D76" s="393" t="s">
        <v>408</v>
      </c>
      <c r="E76" s="445">
        <v>225</v>
      </c>
      <c r="F76" s="445">
        <v>250</v>
      </c>
      <c r="G76" s="467"/>
      <c r="H76" s="472"/>
      <c r="I76" s="467"/>
      <c r="J76" s="472"/>
      <c r="K76" s="467"/>
      <c r="L76" s="472"/>
      <c r="M76" s="466"/>
      <c r="N76" s="472"/>
      <c r="O76" s="451"/>
      <c r="P76" s="451"/>
      <c r="Q76" s="480">
        <f t="shared" si="8"/>
        <v>0</v>
      </c>
    </row>
    <row r="77" spans="2:17" x14ac:dyDescent="0.2">
      <c r="B77" s="477" t="s">
        <v>562</v>
      </c>
      <c r="C77" s="416"/>
      <c r="D77" s="392"/>
      <c r="E77" s="390"/>
      <c r="F77" s="390"/>
      <c r="G77" s="446"/>
      <c r="H77" s="446"/>
      <c r="I77" s="446"/>
      <c r="J77" s="446"/>
      <c r="K77" s="446"/>
      <c r="L77" s="446"/>
      <c r="M77" s="446"/>
      <c r="N77" s="446"/>
      <c r="O77" s="446"/>
      <c r="P77" s="446"/>
      <c r="Q77" s="446"/>
    </row>
    <row r="78" spans="2:17" x14ac:dyDescent="0.2">
      <c r="B78" s="488" t="s">
        <v>556</v>
      </c>
      <c r="C78" s="424" t="s">
        <v>471</v>
      </c>
      <c r="D78" s="393" t="s">
        <v>412</v>
      </c>
      <c r="E78" s="445">
        <v>175</v>
      </c>
      <c r="F78" s="445">
        <v>205</v>
      </c>
      <c r="G78" s="467"/>
      <c r="H78" s="472"/>
      <c r="I78" s="467"/>
      <c r="J78" s="472"/>
      <c r="K78" s="467"/>
      <c r="L78" s="472"/>
      <c r="M78" s="466"/>
      <c r="N78" s="472"/>
      <c r="O78" s="451"/>
      <c r="P78" s="451"/>
      <c r="Q78" s="480">
        <f t="shared" ref="Q78:Q83" si="9">(G78+I78+K78+M78+O78)*E78</f>
        <v>0</v>
      </c>
    </row>
    <row r="79" spans="2:17" x14ac:dyDescent="0.2">
      <c r="B79" s="488" t="s">
        <v>557</v>
      </c>
      <c r="C79" s="424" t="s">
        <v>472</v>
      </c>
      <c r="D79" s="393" t="s">
        <v>412</v>
      </c>
      <c r="E79" s="445">
        <v>175</v>
      </c>
      <c r="F79" s="445">
        <v>205</v>
      </c>
      <c r="G79" s="467"/>
      <c r="H79" s="472"/>
      <c r="I79" s="467"/>
      <c r="J79" s="472"/>
      <c r="K79" s="467"/>
      <c r="L79" s="472"/>
      <c r="M79" s="466"/>
      <c r="N79" s="472"/>
      <c r="O79" s="451"/>
      <c r="P79" s="451"/>
      <c r="Q79" s="480">
        <f t="shared" si="9"/>
        <v>0</v>
      </c>
    </row>
    <row r="80" spans="2:17" x14ac:dyDescent="0.2">
      <c r="B80" s="488" t="s">
        <v>558</v>
      </c>
      <c r="C80" s="424" t="s">
        <v>473</v>
      </c>
      <c r="D80" s="393" t="s">
        <v>412</v>
      </c>
      <c r="E80" s="445">
        <v>200</v>
      </c>
      <c r="F80" s="445">
        <v>230</v>
      </c>
      <c r="G80" s="467"/>
      <c r="H80" s="472"/>
      <c r="I80" s="467"/>
      <c r="J80" s="472"/>
      <c r="K80" s="467"/>
      <c r="L80" s="472"/>
      <c r="M80" s="466"/>
      <c r="N80" s="472"/>
      <c r="O80" s="451"/>
      <c r="P80" s="451"/>
      <c r="Q80" s="480">
        <f t="shared" si="9"/>
        <v>0</v>
      </c>
    </row>
    <row r="81" spans="2:17" x14ac:dyDescent="0.2">
      <c r="B81" s="488" t="s">
        <v>559</v>
      </c>
      <c r="C81" s="424" t="s">
        <v>474</v>
      </c>
      <c r="D81" s="393" t="s">
        <v>412</v>
      </c>
      <c r="E81" s="445">
        <v>175</v>
      </c>
      <c r="F81" s="445">
        <v>205</v>
      </c>
      <c r="G81" s="467"/>
      <c r="H81" s="472"/>
      <c r="I81" s="467"/>
      <c r="J81" s="472"/>
      <c r="K81" s="467"/>
      <c r="L81" s="472"/>
      <c r="M81" s="466"/>
      <c r="N81" s="472"/>
      <c r="O81" s="451"/>
      <c r="P81" s="451"/>
      <c r="Q81" s="480">
        <f t="shared" si="9"/>
        <v>0</v>
      </c>
    </row>
    <row r="82" spans="2:17" x14ac:dyDescent="0.2">
      <c r="B82" s="488" t="s">
        <v>560</v>
      </c>
      <c r="C82" s="424" t="s">
        <v>475</v>
      </c>
      <c r="D82" s="393" t="s">
        <v>412</v>
      </c>
      <c r="E82" s="445">
        <v>175</v>
      </c>
      <c r="F82" s="445">
        <v>205</v>
      </c>
      <c r="G82" s="467"/>
      <c r="H82" s="472"/>
      <c r="I82" s="467"/>
      <c r="J82" s="472"/>
      <c r="K82" s="467"/>
      <c r="L82" s="472"/>
      <c r="M82" s="466"/>
      <c r="N82" s="472"/>
      <c r="O82" s="451"/>
      <c r="P82" s="451"/>
      <c r="Q82" s="480">
        <f t="shared" si="9"/>
        <v>0</v>
      </c>
    </row>
    <row r="83" spans="2:17" x14ac:dyDescent="0.2">
      <c r="B83" s="488" t="s">
        <v>561</v>
      </c>
      <c r="C83" s="424" t="s">
        <v>476</v>
      </c>
      <c r="D83" s="393" t="s">
        <v>412</v>
      </c>
      <c r="E83" s="445">
        <v>175</v>
      </c>
      <c r="F83" s="445">
        <v>205</v>
      </c>
      <c r="G83" s="467"/>
      <c r="H83" s="472"/>
      <c r="I83" s="467"/>
      <c r="J83" s="472"/>
      <c r="K83" s="467"/>
      <c r="L83" s="472"/>
      <c r="M83" s="466"/>
      <c r="N83" s="472"/>
      <c r="O83" s="451"/>
      <c r="P83" s="451"/>
      <c r="Q83" s="480">
        <f t="shared" si="9"/>
        <v>0</v>
      </c>
    </row>
    <row r="84" spans="2:17" ht="21" customHeight="1" x14ac:dyDescent="0.2">
      <c r="B84" s="490" t="s">
        <v>369</v>
      </c>
      <c r="C84" s="418"/>
      <c r="D84" s="395"/>
      <c r="E84" s="390"/>
      <c r="F84" s="390"/>
      <c r="G84" s="453"/>
      <c r="H84" s="453"/>
      <c r="I84" s="453"/>
      <c r="J84" s="453"/>
      <c r="K84" s="453"/>
      <c r="L84" s="453"/>
      <c r="M84" s="453"/>
      <c r="N84" s="453"/>
      <c r="O84" s="453"/>
      <c r="P84" s="453"/>
      <c r="Q84" s="453"/>
    </row>
    <row r="85" spans="2:17" ht="36" customHeight="1" x14ac:dyDescent="0.2">
      <c r="B85" s="486" t="s">
        <v>150</v>
      </c>
      <c r="C85" s="418"/>
      <c r="D85" s="389"/>
      <c r="E85" s="390"/>
      <c r="F85" s="390"/>
      <c r="G85" s="454"/>
      <c r="H85" s="454"/>
      <c r="I85" s="454"/>
      <c r="J85" s="454"/>
      <c r="K85" s="454"/>
      <c r="L85" s="454"/>
      <c r="M85" s="454"/>
      <c r="N85" s="454"/>
      <c r="O85" s="454"/>
      <c r="P85" s="454"/>
      <c r="Q85" s="454"/>
    </row>
    <row r="86" spans="2:17" s="396" customFormat="1" x14ac:dyDescent="0.2">
      <c r="B86" s="484" t="s">
        <v>419</v>
      </c>
      <c r="C86" s="432" t="s">
        <v>477</v>
      </c>
      <c r="D86" s="427" t="s">
        <v>415</v>
      </c>
      <c r="E86" s="445">
        <v>840</v>
      </c>
      <c r="F86" s="445">
        <v>1000</v>
      </c>
      <c r="G86" s="467"/>
      <c r="H86" s="472"/>
      <c r="I86" s="467"/>
      <c r="J86" s="472"/>
      <c r="K86" s="467"/>
      <c r="L86" s="472"/>
      <c r="M86" s="466"/>
      <c r="N86" s="472"/>
      <c r="O86" s="455"/>
      <c r="P86" s="455"/>
      <c r="Q86" s="480">
        <f>(G86+I86+K86+M86+O86)*E86</f>
        <v>0</v>
      </c>
    </row>
    <row r="87" spans="2:17" x14ac:dyDescent="0.2">
      <c r="B87" s="486" t="s">
        <v>247</v>
      </c>
      <c r="C87" s="418"/>
      <c r="D87" s="411"/>
      <c r="E87" s="390"/>
      <c r="F87" s="390"/>
      <c r="G87" s="454"/>
      <c r="H87" s="454"/>
      <c r="I87" s="454"/>
      <c r="J87" s="454"/>
      <c r="K87" s="454"/>
      <c r="L87" s="454"/>
      <c r="M87" s="454"/>
      <c r="N87" s="454"/>
      <c r="O87" s="454"/>
      <c r="P87" s="454"/>
      <c r="Q87" s="454"/>
    </row>
    <row r="88" spans="2:17" s="396" customFormat="1" x14ac:dyDescent="0.2">
      <c r="B88" s="491" t="s">
        <v>248</v>
      </c>
      <c r="C88" s="433" t="s">
        <v>478</v>
      </c>
      <c r="D88" s="434" t="s">
        <v>400</v>
      </c>
      <c r="E88" s="445">
        <v>35</v>
      </c>
      <c r="F88" s="445">
        <v>40</v>
      </c>
      <c r="G88" s="467"/>
      <c r="H88" s="472"/>
      <c r="I88" s="467"/>
      <c r="J88" s="472"/>
      <c r="K88" s="467"/>
      <c r="L88" s="472"/>
      <c r="M88" s="466"/>
      <c r="N88" s="472"/>
      <c r="O88" s="456"/>
      <c r="P88" s="456"/>
      <c r="Q88" s="480">
        <f t="shared" ref="Q88:Q95" si="10">(G88+I88+K88+M88+O88)*E88</f>
        <v>0</v>
      </c>
    </row>
    <row r="89" spans="2:17" s="396" customFormat="1" x14ac:dyDescent="0.2">
      <c r="B89" s="491" t="s">
        <v>250</v>
      </c>
      <c r="C89" s="433" t="s">
        <v>479</v>
      </c>
      <c r="D89" s="434" t="s">
        <v>400</v>
      </c>
      <c r="E89" s="445">
        <v>30</v>
      </c>
      <c r="F89" s="445">
        <v>35</v>
      </c>
      <c r="G89" s="467"/>
      <c r="H89" s="472"/>
      <c r="I89" s="467"/>
      <c r="J89" s="472"/>
      <c r="K89" s="467"/>
      <c r="L89" s="472"/>
      <c r="M89" s="466"/>
      <c r="N89" s="472"/>
      <c r="O89" s="456"/>
      <c r="P89" s="456"/>
      <c r="Q89" s="480">
        <f t="shared" si="10"/>
        <v>0</v>
      </c>
    </row>
    <row r="90" spans="2:17" s="396" customFormat="1" x14ac:dyDescent="0.2">
      <c r="B90" s="491" t="s">
        <v>251</v>
      </c>
      <c r="C90" s="433" t="s">
        <v>480</v>
      </c>
      <c r="D90" s="434" t="s">
        <v>400</v>
      </c>
      <c r="E90" s="445">
        <v>25</v>
      </c>
      <c r="F90" s="445">
        <v>30</v>
      </c>
      <c r="G90" s="467"/>
      <c r="H90" s="472"/>
      <c r="I90" s="467"/>
      <c r="J90" s="472"/>
      <c r="K90" s="467"/>
      <c r="L90" s="472"/>
      <c r="M90" s="466"/>
      <c r="N90" s="472"/>
      <c r="O90" s="456"/>
      <c r="P90" s="456"/>
      <c r="Q90" s="480">
        <f t="shared" si="10"/>
        <v>0</v>
      </c>
    </row>
    <row r="91" spans="2:17" s="396" customFormat="1" x14ac:dyDescent="0.2">
      <c r="B91" s="484" t="s">
        <v>375</v>
      </c>
      <c r="C91" s="433" t="s">
        <v>481</v>
      </c>
      <c r="D91" s="434" t="s">
        <v>400</v>
      </c>
      <c r="E91" s="445">
        <v>30</v>
      </c>
      <c r="F91" s="445">
        <v>35</v>
      </c>
      <c r="G91" s="467"/>
      <c r="H91" s="472"/>
      <c r="I91" s="467"/>
      <c r="J91" s="472"/>
      <c r="K91" s="467"/>
      <c r="L91" s="472"/>
      <c r="M91" s="466"/>
      <c r="N91" s="472"/>
      <c r="O91" s="457"/>
      <c r="P91" s="457"/>
      <c r="Q91" s="480">
        <f t="shared" si="10"/>
        <v>0</v>
      </c>
    </row>
    <row r="92" spans="2:17" s="396" customFormat="1" x14ac:dyDescent="0.2">
      <c r="B92" s="491" t="s">
        <v>249</v>
      </c>
      <c r="C92" s="433" t="s">
        <v>482</v>
      </c>
      <c r="D92" s="434" t="s">
        <v>400</v>
      </c>
      <c r="E92" s="445">
        <v>30</v>
      </c>
      <c r="F92" s="445">
        <v>35</v>
      </c>
      <c r="G92" s="467"/>
      <c r="H92" s="472"/>
      <c r="I92" s="467"/>
      <c r="J92" s="472"/>
      <c r="K92" s="467"/>
      <c r="L92" s="472"/>
      <c r="M92" s="466"/>
      <c r="N92" s="472"/>
      <c r="O92" s="456"/>
      <c r="P92" s="456"/>
      <c r="Q92" s="480">
        <f t="shared" si="10"/>
        <v>0</v>
      </c>
    </row>
    <row r="93" spans="2:17" s="396" customFormat="1" x14ac:dyDescent="0.2">
      <c r="B93" s="484" t="s">
        <v>563</v>
      </c>
      <c r="C93" s="433" t="s">
        <v>483</v>
      </c>
      <c r="D93" s="434" t="s">
        <v>401</v>
      </c>
      <c r="E93" s="445">
        <v>30</v>
      </c>
      <c r="F93" s="445">
        <v>35</v>
      </c>
      <c r="G93" s="467"/>
      <c r="H93" s="472"/>
      <c r="I93" s="467"/>
      <c r="J93" s="472"/>
      <c r="K93" s="467"/>
      <c r="L93" s="472"/>
      <c r="M93" s="466"/>
      <c r="N93" s="472"/>
      <c r="O93" s="457"/>
      <c r="P93" s="457"/>
      <c r="Q93" s="480">
        <f t="shared" si="10"/>
        <v>0</v>
      </c>
    </row>
    <row r="94" spans="2:17" s="396" customFormat="1" x14ac:dyDescent="0.2">
      <c r="B94" s="484" t="s">
        <v>564</v>
      </c>
      <c r="C94" s="433" t="s">
        <v>484</v>
      </c>
      <c r="D94" s="434" t="s">
        <v>402</v>
      </c>
      <c r="E94" s="445">
        <v>30</v>
      </c>
      <c r="F94" s="445">
        <v>35</v>
      </c>
      <c r="G94" s="467"/>
      <c r="H94" s="472"/>
      <c r="I94" s="467"/>
      <c r="J94" s="472"/>
      <c r="K94" s="467"/>
      <c r="L94" s="472"/>
      <c r="M94" s="466"/>
      <c r="N94" s="472"/>
      <c r="O94" s="457"/>
      <c r="P94" s="457"/>
      <c r="Q94" s="480">
        <f t="shared" si="10"/>
        <v>0</v>
      </c>
    </row>
    <row r="95" spans="2:17" s="396" customFormat="1" x14ac:dyDescent="0.2">
      <c r="B95" s="491" t="s">
        <v>565</v>
      </c>
      <c r="C95" s="433" t="s">
        <v>485</v>
      </c>
      <c r="D95" s="434" t="s">
        <v>400</v>
      </c>
      <c r="E95" s="445">
        <v>30</v>
      </c>
      <c r="F95" s="445">
        <v>35</v>
      </c>
      <c r="G95" s="467"/>
      <c r="H95" s="472"/>
      <c r="I95" s="467"/>
      <c r="J95" s="472"/>
      <c r="K95" s="467"/>
      <c r="L95" s="472"/>
      <c r="M95" s="466"/>
      <c r="N95" s="472"/>
      <c r="O95" s="456"/>
      <c r="P95" s="456"/>
      <c r="Q95" s="480">
        <f t="shared" si="10"/>
        <v>0</v>
      </c>
    </row>
    <row r="96" spans="2:17" x14ac:dyDescent="0.2">
      <c r="B96" s="477" t="s">
        <v>252</v>
      </c>
      <c r="C96" s="416"/>
      <c r="D96" s="394"/>
      <c r="E96" s="390"/>
      <c r="F96" s="390"/>
      <c r="G96" s="458"/>
      <c r="H96" s="458"/>
      <c r="I96" s="458"/>
      <c r="J96" s="458"/>
      <c r="K96" s="458"/>
      <c r="L96" s="458"/>
      <c r="M96" s="458"/>
      <c r="N96" s="458"/>
      <c r="O96" s="458"/>
      <c r="P96" s="458"/>
      <c r="Q96" s="458"/>
    </row>
    <row r="97" spans="2:17" s="396" customFormat="1" ht="35.25" customHeight="1" x14ac:dyDescent="0.2">
      <c r="B97" s="484" t="s">
        <v>498</v>
      </c>
      <c r="C97" s="432" t="s">
        <v>486</v>
      </c>
      <c r="D97" s="434" t="s">
        <v>378</v>
      </c>
      <c r="E97" s="445">
        <v>60</v>
      </c>
      <c r="F97" s="445">
        <v>70</v>
      </c>
      <c r="G97" s="468"/>
      <c r="H97" s="473"/>
      <c r="I97" s="467"/>
      <c r="J97" s="473"/>
      <c r="K97" s="467"/>
      <c r="L97" s="473"/>
      <c r="M97" s="466"/>
      <c r="N97" s="473"/>
      <c r="O97" s="455"/>
      <c r="P97" s="455"/>
      <c r="Q97" s="480">
        <f>(G97+I97+K97+M97+O97)*E97</f>
        <v>0</v>
      </c>
    </row>
    <row r="98" spans="2:17" x14ac:dyDescent="0.2">
      <c r="B98" s="477" t="s">
        <v>582</v>
      </c>
      <c r="C98" s="416"/>
      <c r="D98" s="389"/>
      <c r="E98" s="390"/>
      <c r="F98" s="390"/>
      <c r="G98" s="459"/>
      <c r="H98" s="459"/>
      <c r="I98" s="459"/>
      <c r="J98" s="459"/>
      <c r="K98" s="459"/>
      <c r="L98" s="459"/>
      <c r="M98" s="459"/>
      <c r="N98" s="459"/>
      <c r="O98" s="459"/>
      <c r="P98" s="459"/>
      <c r="Q98" s="459"/>
    </row>
    <row r="99" spans="2:17" s="396" customFormat="1" ht="18.75" customHeight="1" x14ac:dyDescent="0.2">
      <c r="B99" s="492" t="s">
        <v>379</v>
      </c>
      <c r="C99" s="432" t="s">
        <v>487</v>
      </c>
      <c r="D99" s="427" t="s">
        <v>414</v>
      </c>
      <c r="E99" s="445">
        <v>310</v>
      </c>
      <c r="F99" s="445">
        <v>365</v>
      </c>
      <c r="G99" s="467"/>
      <c r="H99" s="472"/>
      <c r="I99" s="467"/>
      <c r="J99" s="472"/>
      <c r="K99" s="467"/>
      <c r="L99" s="472"/>
      <c r="M99" s="466"/>
      <c r="N99" s="472"/>
      <c r="O99" s="455"/>
      <c r="P99" s="455"/>
      <c r="Q99" s="480">
        <f t="shared" ref="Q99:Q103" si="11">(G99+I99+K99+M99+O99)*E99</f>
        <v>0</v>
      </c>
    </row>
    <row r="100" spans="2:17" s="396" customFormat="1" ht="18.75" customHeight="1" x14ac:dyDescent="0.2">
      <c r="B100" s="492" t="s">
        <v>253</v>
      </c>
      <c r="C100" s="432" t="s">
        <v>488</v>
      </c>
      <c r="D100" s="427" t="s">
        <v>413</v>
      </c>
      <c r="E100" s="445">
        <v>35</v>
      </c>
      <c r="F100" s="445">
        <v>40</v>
      </c>
      <c r="G100" s="467"/>
      <c r="H100" s="472"/>
      <c r="I100" s="467"/>
      <c r="J100" s="472"/>
      <c r="K100" s="467"/>
      <c r="L100" s="472"/>
      <c r="M100" s="466"/>
      <c r="N100" s="472"/>
      <c r="O100" s="455"/>
      <c r="P100" s="455"/>
      <c r="Q100" s="480">
        <f t="shared" si="11"/>
        <v>0</v>
      </c>
    </row>
    <row r="101" spans="2:17" s="396" customFormat="1" ht="31.5" x14ac:dyDescent="0.2">
      <c r="B101" s="492" t="s">
        <v>499</v>
      </c>
      <c r="C101" s="432" t="s">
        <v>489</v>
      </c>
      <c r="D101" s="427" t="s">
        <v>414</v>
      </c>
      <c r="E101" s="445">
        <v>2500</v>
      </c>
      <c r="F101" s="445">
        <v>2950</v>
      </c>
      <c r="G101" s="468"/>
      <c r="H101" s="473"/>
      <c r="I101" s="467"/>
      <c r="J101" s="473"/>
      <c r="K101" s="467"/>
      <c r="L101" s="473"/>
      <c r="M101" s="466"/>
      <c r="N101" s="473"/>
      <c r="O101" s="455"/>
      <c r="P101" s="455"/>
      <c r="Q101" s="480">
        <f t="shared" si="11"/>
        <v>0</v>
      </c>
    </row>
    <row r="102" spans="2:17" s="396" customFormat="1" ht="31.5" x14ac:dyDescent="0.2">
      <c r="B102" s="492" t="s">
        <v>418</v>
      </c>
      <c r="C102" s="432" t="s">
        <v>490</v>
      </c>
      <c r="D102" s="427" t="s">
        <v>414</v>
      </c>
      <c r="E102" s="445">
        <v>4550</v>
      </c>
      <c r="F102" s="445">
        <v>5450</v>
      </c>
      <c r="G102" s="468"/>
      <c r="H102" s="473"/>
      <c r="I102" s="467"/>
      <c r="J102" s="473"/>
      <c r="K102" s="467"/>
      <c r="L102" s="473"/>
      <c r="M102" s="466"/>
      <c r="N102" s="473"/>
      <c r="O102" s="455"/>
      <c r="P102" s="455"/>
      <c r="Q102" s="480">
        <f t="shared" si="11"/>
        <v>0</v>
      </c>
    </row>
    <row r="103" spans="2:17" s="396" customFormat="1" ht="18.75" customHeight="1" x14ac:dyDescent="0.2">
      <c r="B103" s="492" t="s">
        <v>566</v>
      </c>
      <c r="C103" s="432" t="s">
        <v>491</v>
      </c>
      <c r="D103" s="427" t="s">
        <v>401</v>
      </c>
      <c r="E103" s="445">
        <v>1250</v>
      </c>
      <c r="F103" s="445">
        <v>1500</v>
      </c>
      <c r="G103" s="467"/>
      <c r="H103" s="472"/>
      <c r="I103" s="467"/>
      <c r="J103" s="472"/>
      <c r="K103" s="467"/>
      <c r="L103" s="472"/>
      <c r="M103" s="466"/>
      <c r="N103" s="472"/>
      <c r="O103" s="455"/>
      <c r="P103" s="455"/>
      <c r="Q103" s="480">
        <f t="shared" si="11"/>
        <v>0</v>
      </c>
    </row>
    <row r="104" spans="2:17" x14ac:dyDescent="0.2">
      <c r="B104" s="477" t="s">
        <v>390</v>
      </c>
      <c r="C104" s="416"/>
      <c r="D104" s="389"/>
      <c r="E104" s="390"/>
      <c r="F104" s="390"/>
      <c r="G104" s="459"/>
      <c r="H104" s="459"/>
      <c r="I104" s="459"/>
      <c r="J104" s="459"/>
      <c r="K104" s="459"/>
      <c r="L104" s="459"/>
      <c r="M104" s="459"/>
      <c r="N104" s="459"/>
      <c r="O104" s="459"/>
      <c r="P104" s="459"/>
      <c r="Q104" s="459"/>
    </row>
    <row r="105" spans="2:17" s="396" customFormat="1" ht="18.75" customHeight="1" x14ac:dyDescent="0.2">
      <c r="B105" s="492" t="s">
        <v>567</v>
      </c>
      <c r="C105" s="432" t="s">
        <v>492</v>
      </c>
      <c r="D105" s="427" t="s">
        <v>309</v>
      </c>
      <c r="E105" s="445">
        <v>160</v>
      </c>
      <c r="F105" s="445">
        <v>190</v>
      </c>
      <c r="G105" s="467"/>
      <c r="H105" s="472"/>
      <c r="I105" s="467"/>
      <c r="J105" s="472"/>
      <c r="K105" s="467"/>
      <c r="L105" s="472"/>
      <c r="M105" s="466"/>
      <c r="N105" s="472"/>
      <c r="O105" s="455"/>
      <c r="P105" s="455"/>
      <c r="Q105" s="493">
        <f>(G105+I105+K105+M105+O105)*E105</f>
        <v>0</v>
      </c>
    </row>
    <row r="106" spans="2:17" s="396" customFormat="1" ht="18.75" customHeight="1" x14ac:dyDescent="0.2">
      <c r="B106" s="494" t="s">
        <v>513</v>
      </c>
      <c r="C106" s="463" t="s">
        <v>514</v>
      </c>
      <c r="D106" s="464"/>
      <c r="E106" s="465">
        <v>160</v>
      </c>
      <c r="F106" s="465">
        <v>160</v>
      </c>
      <c r="G106" s="467"/>
      <c r="H106" s="472"/>
      <c r="I106" s="467"/>
      <c r="J106" s="472"/>
      <c r="K106" s="467"/>
      <c r="L106" s="472"/>
      <c r="M106" s="466"/>
      <c r="N106" s="472"/>
      <c r="O106" s="455"/>
      <c r="P106" s="455"/>
      <c r="Q106" s="493">
        <f>(G106+I106+K106+M106+O106)*E106</f>
        <v>0</v>
      </c>
    </row>
    <row r="107" spans="2:17" ht="19.5" thickBot="1" x14ac:dyDescent="0.25">
      <c r="B107" s="495" t="s">
        <v>371</v>
      </c>
      <c r="C107" s="425"/>
      <c r="D107" s="413"/>
      <c r="E107" s="415"/>
      <c r="F107" s="414"/>
      <c r="G107" s="460"/>
      <c r="H107" s="460"/>
      <c r="I107" s="460"/>
      <c r="J107" s="460"/>
      <c r="K107" s="460"/>
      <c r="L107" s="460"/>
      <c r="M107" s="460"/>
      <c r="N107" s="460"/>
      <c r="O107" s="460"/>
      <c r="P107" s="460"/>
      <c r="Q107" s="474">
        <f>SUM(Q17:Q106)</f>
        <v>0</v>
      </c>
    </row>
    <row r="108" spans="2:17" ht="9.75" customHeight="1" x14ac:dyDescent="0.2">
      <c r="B108" s="496"/>
      <c r="C108" s="497"/>
      <c r="D108" s="497"/>
      <c r="E108" s="497"/>
      <c r="F108" s="497"/>
      <c r="G108" s="497"/>
      <c r="H108" s="497"/>
      <c r="I108" s="497"/>
      <c r="J108" s="497"/>
      <c r="K108" s="497"/>
      <c r="L108" s="497"/>
      <c r="M108" s="497"/>
      <c r="N108" s="497"/>
      <c r="O108" s="497"/>
      <c r="P108" s="497"/>
      <c r="Q108" s="498"/>
    </row>
    <row r="109" spans="2:17" ht="15" customHeight="1" x14ac:dyDescent="0.2">
      <c r="B109" s="462" t="s">
        <v>64</v>
      </c>
      <c r="C109" s="497"/>
      <c r="D109" s="497"/>
      <c r="E109" s="497"/>
      <c r="F109" s="497"/>
      <c r="G109" s="497"/>
      <c r="H109" s="497"/>
      <c r="I109" s="497"/>
      <c r="J109" s="497"/>
      <c r="K109" s="497"/>
      <c r="L109" s="497"/>
      <c r="M109" s="497"/>
      <c r="N109" s="497"/>
      <c r="O109" s="497"/>
      <c r="P109" s="497"/>
      <c r="Q109" s="498"/>
    </row>
    <row r="110" spans="2:17" ht="15" customHeight="1" x14ac:dyDescent="0.2">
      <c r="B110" s="499" t="s">
        <v>494</v>
      </c>
      <c r="C110" s="497"/>
      <c r="D110" s="497"/>
      <c r="E110" s="497"/>
      <c r="F110" s="497"/>
      <c r="G110" s="497"/>
      <c r="H110" s="497"/>
      <c r="I110" s="497"/>
      <c r="J110" s="497"/>
      <c r="K110" s="497"/>
      <c r="L110" s="497"/>
      <c r="M110" s="497"/>
      <c r="N110" s="497"/>
      <c r="O110" s="497"/>
      <c r="P110" s="497"/>
      <c r="Q110" s="498"/>
    </row>
    <row r="111" spans="2:17" ht="15" customHeight="1" x14ac:dyDescent="0.2">
      <c r="B111" s="499" t="s">
        <v>495</v>
      </c>
      <c r="C111" s="497"/>
      <c r="D111" s="497"/>
      <c r="E111" s="497"/>
      <c r="F111" s="497"/>
      <c r="G111" s="497"/>
      <c r="H111" s="497"/>
      <c r="I111" s="497"/>
      <c r="J111" s="497"/>
      <c r="K111" s="497"/>
      <c r="L111" s="497"/>
      <c r="M111" s="497"/>
      <c r="N111" s="497"/>
      <c r="O111" s="497"/>
      <c r="P111" s="497"/>
      <c r="Q111" s="498"/>
    </row>
    <row r="112" spans="2:17" ht="49.9" customHeight="1" x14ac:dyDescent="0.35">
      <c r="B112" s="599" t="s">
        <v>584</v>
      </c>
      <c r="C112" s="600"/>
      <c r="D112" s="600"/>
      <c r="E112" s="600"/>
      <c r="F112" s="600"/>
      <c r="G112" s="497"/>
      <c r="H112" s="497"/>
      <c r="I112" s="497"/>
      <c r="J112" s="497"/>
      <c r="K112" s="497"/>
      <c r="L112" s="497"/>
      <c r="M112" s="497"/>
      <c r="N112" s="497"/>
      <c r="O112" s="497"/>
      <c r="P112" s="497"/>
      <c r="Q112" s="498"/>
    </row>
    <row r="113" spans="2:18" ht="18.75" x14ac:dyDescent="0.35">
      <c r="B113" s="597" t="s">
        <v>392</v>
      </c>
      <c r="C113" s="598"/>
      <c r="D113" s="598"/>
      <c r="E113" s="598"/>
      <c r="F113" s="598"/>
      <c r="G113" s="500"/>
      <c r="H113" s="500"/>
      <c r="I113" s="500"/>
      <c r="J113" s="500"/>
      <c r="K113" s="500"/>
      <c r="L113" s="500"/>
      <c r="M113" s="500"/>
      <c r="N113" s="500"/>
      <c r="O113" s="500"/>
      <c r="P113" s="500"/>
      <c r="Q113" s="501"/>
    </row>
    <row r="114" spans="2:18" ht="18.75" x14ac:dyDescent="0.2">
      <c r="B114" s="593" t="s">
        <v>380</v>
      </c>
      <c r="C114" s="594"/>
      <c r="D114" s="594"/>
      <c r="E114" s="594"/>
      <c r="F114" s="594"/>
      <c r="G114" s="502"/>
      <c r="H114" s="502"/>
      <c r="I114" s="502"/>
      <c r="J114" s="502"/>
      <c r="K114" s="502"/>
      <c r="L114" s="502"/>
      <c r="M114" s="502"/>
      <c r="N114" s="502"/>
      <c r="O114" s="502"/>
      <c r="P114" s="502"/>
      <c r="Q114" s="503"/>
    </row>
    <row r="115" spans="2:18" ht="17.25" customHeight="1" x14ac:dyDescent="0.2">
      <c r="B115" s="593" t="s">
        <v>493</v>
      </c>
      <c r="C115" s="594"/>
      <c r="D115" s="594"/>
      <c r="E115" s="594"/>
      <c r="F115" s="594"/>
      <c r="G115" s="504"/>
      <c r="H115" s="504"/>
      <c r="I115" s="504"/>
      <c r="J115" s="504"/>
      <c r="K115" s="504"/>
      <c r="L115" s="504"/>
      <c r="M115" s="504"/>
      <c r="N115" s="504"/>
      <c r="O115" s="504"/>
      <c r="P115" s="504"/>
      <c r="Q115" s="505"/>
    </row>
    <row r="116" spans="2:18" ht="41.45" customHeight="1" x14ac:dyDescent="0.2">
      <c r="B116" s="593" t="s">
        <v>393</v>
      </c>
      <c r="C116" s="594"/>
      <c r="D116" s="594"/>
      <c r="E116" s="594"/>
      <c r="F116" s="594"/>
      <c r="G116" s="504"/>
      <c r="H116" s="504"/>
      <c r="I116" s="504"/>
      <c r="J116" s="504"/>
      <c r="K116" s="504"/>
      <c r="L116" s="504"/>
      <c r="M116" s="504"/>
      <c r="N116" s="504"/>
      <c r="O116" s="504"/>
      <c r="P116" s="504"/>
      <c r="Q116" s="505"/>
    </row>
    <row r="117" spans="2:18" ht="18.75" x14ac:dyDescent="0.2">
      <c r="B117" s="593" t="s">
        <v>394</v>
      </c>
      <c r="C117" s="594"/>
      <c r="D117" s="594"/>
      <c r="E117" s="594"/>
      <c r="F117" s="594"/>
      <c r="G117" s="504"/>
      <c r="H117" s="504"/>
      <c r="I117" s="504"/>
      <c r="J117" s="504"/>
      <c r="K117" s="504"/>
      <c r="L117" s="504"/>
      <c r="M117" s="504"/>
      <c r="N117" s="504"/>
      <c r="O117" s="504"/>
      <c r="P117" s="504"/>
      <c r="Q117" s="505"/>
    </row>
    <row r="118" spans="2:18" ht="43.15" customHeight="1" x14ac:dyDescent="0.2">
      <c r="B118" s="593" t="s">
        <v>395</v>
      </c>
      <c r="C118" s="594"/>
      <c r="D118" s="594"/>
      <c r="E118" s="594"/>
      <c r="F118" s="594"/>
      <c r="G118" s="504"/>
      <c r="H118" s="504"/>
      <c r="I118" s="504"/>
      <c r="J118" s="504"/>
      <c r="K118" s="504"/>
      <c r="L118" s="504"/>
      <c r="M118" s="504"/>
      <c r="N118" s="504"/>
      <c r="O118" s="504"/>
      <c r="P118" s="504"/>
      <c r="Q118" s="505"/>
    </row>
    <row r="119" spans="2:18" ht="41.45" customHeight="1" x14ac:dyDescent="0.2">
      <c r="B119" s="595" t="s">
        <v>585</v>
      </c>
      <c r="C119" s="596"/>
      <c r="D119" s="596"/>
      <c r="E119" s="596"/>
      <c r="F119" s="596"/>
      <c r="G119" s="504"/>
      <c r="H119" s="504"/>
      <c r="I119" s="504"/>
      <c r="J119" s="504"/>
      <c r="K119" s="504"/>
      <c r="L119" s="504"/>
      <c r="M119" s="504"/>
      <c r="N119" s="504"/>
      <c r="O119" s="504"/>
      <c r="P119" s="504"/>
      <c r="Q119" s="505"/>
    </row>
    <row r="120" spans="2:18" ht="18.75" x14ac:dyDescent="0.35">
      <c r="B120" s="506"/>
      <c r="C120" s="507"/>
      <c r="D120" s="508"/>
      <c r="E120" s="508"/>
      <c r="F120" s="508"/>
      <c r="G120" s="509"/>
      <c r="H120" s="509"/>
      <c r="I120" s="509"/>
      <c r="J120" s="509"/>
      <c r="K120" s="509"/>
      <c r="L120" s="509"/>
      <c r="M120" s="509"/>
      <c r="N120" s="509"/>
      <c r="O120" s="509"/>
      <c r="P120" s="509"/>
      <c r="Q120" s="510"/>
    </row>
    <row r="121" spans="2:18" ht="18.75" x14ac:dyDescent="0.35">
      <c r="B121" s="511" t="s">
        <v>62</v>
      </c>
      <c r="C121" s="512"/>
      <c r="D121" s="513"/>
      <c r="E121" s="513"/>
      <c r="F121" s="514"/>
      <c r="G121" s="515"/>
      <c r="H121" s="515"/>
      <c r="I121" s="515"/>
      <c r="J121" s="515"/>
      <c r="K121" s="515"/>
      <c r="L121" s="515"/>
      <c r="M121" s="515"/>
      <c r="N121" s="515"/>
      <c r="O121" s="515"/>
      <c r="P121" s="515"/>
      <c r="Q121" s="516"/>
    </row>
    <row r="122" spans="2:18" ht="18.75" x14ac:dyDescent="0.2">
      <c r="B122" s="591" t="s">
        <v>381</v>
      </c>
      <c r="C122" s="592"/>
      <c r="D122" s="592"/>
      <c r="E122" s="513"/>
      <c r="F122" s="514"/>
      <c r="G122" s="509"/>
      <c r="H122" s="509"/>
      <c r="I122" s="509"/>
      <c r="J122" s="509"/>
      <c r="K122" s="509"/>
      <c r="L122" s="509"/>
      <c r="M122" s="509"/>
      <c r="N122" s="509"/>
      <c r="O122" s="509"/>
      <c r="P122" s="509"/>
      <c r="Q122" s="510"/>
    </row>
    <row r="123" spans="2:18" ht="18.75" x14ac:dyDescent="0.2">
      <c r="B123" s="589" t="s">
        <v>586</v>
      </c>
      <c r="C123" s="590"/>
      <c r="D123" s="590"/>
      <c r="E123" s="590"/>
      <c r="F123" s="590"/>
      <c r="G123" s="509"/>
      <c r="H123" s="509"/>
      <c r="I123" s="509"/>
      <c r="J123" s="509"/>
      <c r="K123" s="509"/>
      <c r="L123" s="509"/>
      <c r="M123" s="509"/>
      <c r="N123" s="509"/>
      <c r="O123" s="509"/>
      <c r="P123" s="509"/>
      <c r="Q123" s="510"/>
      <c r="R123" s="407"/>
    </row>
    <row r="124" spans="2:18" ht="18.75" x14ac:dyDescent="0.35">
      <c r="B124" s="517"/>
      <c r="C124" s="518"/>
      <c r="D124" s="508"/>
      <c r="E124" s="508"/>
      <c r="F124" s="519"/>
      <c r="G124" s="520"/>
      <c r="H124" s="520"/>
      <c r="I124" s="520"/>
      <c r="J124" s="520"/>
      <c r="K124" s="520"/>
      <c r="L124" s="520"/>
      <c r="M124" s="520"/>
      <c r="N124" s="520"/>
      <c r="O124" s="520"/>
      <c r="P124" s="520"/>
      <c r="Q124" s="521"/>
      <c r="R124" s="407"/>
    </row>
    <row r="125" spans="2:18" ht="18.75" x14ac:dyDescent="0.35">
      <c r="B125" s="522" t="s">
        <v>387</v>
      </c>
      <c r="C125" s="523"/>
      <c r="D125" s="524"/>
      <c r="E125" s="524"/>
      <c r="F125" s="525"/>
      <c r="G125" s="515"/>
      <c r="H125" s="515"/>
      <c r="I125" s="515"/>
      <c r="J125" s="515"/>
      <c r="K125" s="515"/>
      <c r="L125" s="515"/>
      <c r="M125" s="515"/>
      <c r="N125" s="515"/>
      <c r="O125" s="515"/>
      <c r="P125" s="515"/>
      <c r="Q125" s="516"/>
      <c r="R125" s="407"/>
    </row>
    <row r="126" spans="2:18" ht="16.5" x14ac:dyDescent="0.3">
      <c r="B126" s="522"/>
      <c r="C126" s="523"/>
      <c r="D126" s="524"/>
      <c r="E126" s="524"/>
      <c r="F126" s="525"/>
      <c r="G126" s="526"/>
      <c r="H126" s="526"/>
      <c r="I126" s="526"/>
      <c r="J126" s="526"/>
      <c r="K126" s="526"/>
      <c r="L126" s="526"/>
      <c r="M126" s="526"/>
      <c r="N126" s="526"/>
      <c r="O126" s="526"/>
      <c r="P126" s="526"/>
      <c r="Q126" s="527"/>
      <c r="R126" s="407"/>
    </row>
    <row r="127" spans="2:18" ht="16.5" x14ac:dyDescent="0.3">
      <c r="B127" s="522" t="s">
        <v>382</v>
      </c>
      <c r="C127" s="523"/>
      <c r="D127" s="524"/>
      <c r="E127" s="524"/>
      <c r="F127" s="525"/>
      <c r="G127" s="526"/>
      <c r="H127" s="526"/>
      <c r="I127" s="526"/>
      <c r="J127" s="526"/>
      <c r="K127" s="526"/>
      <c r="L127" s="526"/>
      <c r="M127" s="526"/>
      <c r="N127" s="526"/>
      <c r="O127" s="526"/>
      <c r="P127" s="526"/>
      <c r="Q127" s="527"/>
    </row>
    <row r="128" spans="2:18" ht="16.5" x14ac:dyDescent="0.3">
      <c r="B128" s="522"/>
      <c r="C128" s="523"/>
      <c r="D128" s="524"/>
      <c r="E128" s="524"/>
      <c r="F128" s="525"/>
      <c r="G128" s="526"/>
      <c r="H128" s="526"/>
      <c r="I128" s="526"/>
      <c r="J128" s="526"/>
      <c r="K128" s="526"/>
      <c r="L128" s="526"/>
      <c r="M128" s="526"/>
      <c r="N128" s="526"/>
      <c r="O128" s="526"/>
      <c r="P128" s="526"/>
      <c r="Q128" s="527"/>
    </row>
    <row r="129" spans="2:17" ht="16.5" x14ac:dyDescent="0.3">
      <c r="B129" s="522" t="s">
        <v>383</v>
      </c>
      <c r="C129" s="523"/>
      <c r="D129" s="524"/>
      <c r="E129" s="524"/>
      <c r="F129" s="525"/>
      <c r="G129" s="526"/>
      <c r="H129" s="526"/>
      <c r="I129" s="526"/>
      <c r="J129" s="526"/>
      <c r="K129" s="526"/>
      <c r="L129" s="526"/>
      <c r="M129" s="526"/>
      <c r="N129" s="526"/>
      <c r="O129" s="526"/>
      <c r="P129" s="526"/>
      <c r="Q129" s="527"/>
    </row>
    <row r="130" spans="2:17" ht="16.5" x14ac:dyDescent="0.3">
      <c r="B130" s="522"/>
      <c r="C130" s="523"/>
      <c r="D130" s="524"/>
      <c r="E130" s="524"/>
      <c r="F130" s="525"/>
      <c r="G130" s="526"/>
      <c r="H130" s="526"/>
      <c r="I130" s="526"/>
      <c r="J130" s="526"/>
      <c r="K130" s="526"/>
      <c r="L130" s="526"/>
      <c r="M130" s="526"/>
      <c r="N130" s="526"/>
      <c r="O130" s="526"/>
      <c r="P130" s="526"/>
      <c r="Q130" s="527"/>
    </row>
    <row r="131" spans="2:17" ht="16.5" x14ac:dyDescent="0.3">
      <c r="B131" s="522" t="s">
        <v>384</v>
      </c>
      <c r="C131" s="523"/>
      <c r="D131" s="524"/>
      <c r="E131" s="524"/>
      <c r="F131" s="525"/>
      <c r="G131" s="526"/>
      <c r="H131" s="526"/>
      <c r="I131" s="526"/>
      <c r="J131" s="526"/>
      <c r="K131" s="526"/>
      <c r="L131" s="526"/>
      <c r="M131" s="526"/>
      <c r="N131" s="526"/>
      <c r="O131" s="526"/>
      <c r="P131" s="526"/>
      <c r="Q131" s="527"/>
    </row>
    <row r="132" spans="2:17" ht="16.5" x14ac:dyDescent="0.3">
      <c r="B132" s="522"/>
      <c r="C132" s="523"/>
      <c r="D132" s="524"/>
      <c r="E132" s="524"/>
      <c r="F132" s="525"/>
      <c r="G132" s="526"/>
      <c r="H132" s="526"/>
      <c r="I132" s="526"/>
      <c r="J132" s="526"/>
      <c r="K132" s="526"/>
      <c r="L132" s="526"/>
      <c r="M132" s="526"/>
      <c r="N132" s="526"/>
      <c r="O132" s="526"/>
      <c r="P132" s="526"/>
      <c r="Q132" s="527"/>
    </row>
    <row r="133" spans="2:17" ht="16.5" x14ac:dyDescent="0.3">
      <c r="B133" s="522" t="s">
        <v>385</v>
      </c>
      <c r="C133" s="523"/>
      <c r="D133" s="524"/>
      <c r="E133" s="524"/>
      <c r="F133" s="525"/>
      <c r="G133" s="526"/>
      <c r="H133" s="526"/>
      <c r="I133" s="526"/>
      <c r="J133" s="526"/>
      <c r="K133" s="526"/>
      <c r="L133" s="526"/>
      <c r="M133" s="526"/>
      <c r="N133" s="526"/>
      <c r="O133" s="526"/>
      <c r="P133" s="526"/>
      <c r="Q133" s="527"/>
    </row>
    <row r="134" spans="2:17" ht="16.5" x14ac:dyDescent="0.3">
      <c r="B134" s="522"/>
      <c r="C134" s="523"/>
      <c r="D134" s="524"/>
      <c r="E134" s="524"/>
      <c r="F134" s="525"/>
      <c r="G134" s="526"/>
      <c r="H134" s="526"/>
      <c r="I134" s="526"/>
      <c r="J134" s="526"/>
      <c r="K134" s="526"/>
      <c r="L134" s="526"/>
      <c r="M134" s="526"/>
      <c r="N134" s="526"/>
      <c r="O134" s="526"/>
      <c r="P134" s="526"/>
      <c r="Q134" s="527"/>
    </row>
    <row r="135" spans="2:17" ht="16.5" x14ac:dyDescent="0.3">
      <c r="B135" s="528" t="s">
        <v>386</v>
      </c>
      <c r="C135" s="529"/>
      <c r="D135" s="530"/>
      <c r="E135" s="530"/>
      <c r="F135" s="531"/>
      <c r="G135" s="532"/>
      <c r="H135" s="532"/>
      <c r="I135" s="532"/>
      <c r="J135" s="532"/>
      <c r="K135" s="532"/>
      <c r="L135" s="532"/>
      <c r="M135" s="532"/>
      <c r="N135" s="532"/>
      <c r="O135" s="532"/>
      <c r="P135" s="532"/>
      <c r="Q135" s="533"/>
    </row>
    <row r="136" spans="2:17" x14ac:dyDescent="0.2">
      <c r="C136" s="403"/>
      <c r="D136" s="403"/>
      <c r="E136" s="403"/>
      <c r="G136" s="403"/>
      <c r="H136" s="403"/>
      <c r="I136" s="403"/>
      <c r="J136" s="403"/>
      <c r="K136" s="403"/>
      <c r="L136" s="403"/>
      <c r="M136" s="403"/>
      <c r="N136" s="403"/>
      <c r="O136" s="403"/>
      <c r="P136" s="403"/>
      <c r="Q136" s="403"/>
    </row>
    <row r="137" spans="2:17" x14ac:dyDescent="0.2">
      <c r="C137" s="403"/>
      <c r="D137" s="403"/>
      <c r="E137" s="403"/>
      <c r="G137" s="403"/>
      <c r="I137" s="403"/>
      <c r="K137" s="403"/>
      <c r="M137" s="403"/>
      <c r="O137" s="403"/>
      <c r="Q137" s="403"/>
    </row>
    <row r="138" spans="2:17" x14ac:dyDescent="0.2">
      <c r="C138" s="403"/>
      <c r="D138" s="403"/>
      <c r="E138" s="403"/>
      <c r="G138" s="403"/>
      <c r="H138" s="403"/>
      <c r="I138" s="403"/>
      <c r="J138" s="403"/>
      <c r="K138" s="403"/>
      <c r="L138" s="403"/>
      <c r="M138" s="403"/>
      <c r="N138" s="403"/>
      <c r="O138" s="403"/>
      <c r="P138" s="403"/>
      <c r="Q138" s="403"/>
    </row>
    <row r="234" spans="38:38" x14ac:dyDescent="0.2">
      <c r="AL234" s="410" t="s">
        <v>155</v>
      </c>
    </row>
    <row r="235" spans="38:38" x14ac:dyDescent="0.2">
      <c r="AL235" s="403" t="s">
        <v>156</v>
      </c>
    </row>
    <row r="236" spans="38:38" x14ac:dyDescent="0.2">
      <c r="AL236" s="403" t="s">
        <v>157</v>
      </c>
    </row>
    <row r="237" spans="38:38" x14ac:dyDescent="0.2">
      <c r="AL237" s="403" t="s">
        <v>158</v>
      </c>
    </row>
    <row r="238" spans="38:38" x14ac:dyDescent="0.2">
      <c r="AL238" s="403" t="s">
        <v>159</v>
      </c>
    </row>
    <row r="239" spans="38:38" x14ac:dyDescent="0.2">
      <c r="AL239" s="403" t="s">
        <v>160</v>
      </c>
    </row>
    <row r="240" spans="38:38" x14ac:dyDescent="0.2">
      <c r="AL240" s="403" t="s">
        <v>161</v>
      </c>
    </row>
    <row r="241" spans="38:38" x14ac:dyDescent="0.2">
      <c r="AL241" s="403" t="s">
        <v>162</v>
      </c>
    </row>
    <row r="242" spans="38:38" x14ac:dyDescent="0.2">
      <c r="AL242" s="403" t="s">
        <v>163</v>
      </c>
    </row>
    <row r="243" spans="38:38" x14ac:dyDescent="0.2">
      <c r="AL243" s="403" t="s">
        <v>164</v>
      </c>
    </row>
    <row r="244" spans="38:38" x14ac:dyDescent="0.2">
      <c r="AL244" s="403" t="s">
        <v>165</v>
      </c>
    </row>
    <row r="245" spans="38:38" x14ac:dyDescent="0.2">
      <c r="AL245" s="403" t="s">
        <v>166</v>
      </c>
    </row>
    <row r="246" spans="38:38" x14ac:dyDescent="0.2">
      <c r="AL246" s="403" t="s">
        <v>167</v>
      </c>
    </row>
    <row r="247" spans="38:38" x14ac:dyDescent="0.2">
      <c r="AL247" s="403" t="s">
        <v>168</v>
      </c>
    </row>
    <row r="248" spans="38:38" x14ac:dyDescent="0.2">
      <c r="AL248" s="403" t="s">
        <v>169</v>
      </c>
    </row>
    <row r="249" spans="38:38" x14ac:dyDescent="0.2">
      <c r="AL249" s="403" t="s">
        <v>170</v>
      </c>
    </row>
    <row r="250" spans="38:38" x14ac:dyDescent="0.2">
      <c r="AL250" s="403" t="s">
        <v>171</v>
      </c>
    </row>
    <row r="251" spans="38:38" x14ac:dyDescent="0.2">
      <c r="AL251" s="403" t="s">
        <v>172</v>
      </c>
    </row>
    <row r="252" spans="38:38" x14ac:dyDescent="0.2">
      <c r="AL252" s="403" t="s">
        <v>173</v>
      </c>
    </row>
    <row r="253" spans="38:38" x14ac:dyDescent="0.2">
      <c r="AL253" s="403" t="s">
        <v>174</v>
      </c>
    </row>
    <row r="254" spans="38:38" x14ac:dyDescent="0.2">
      <c r="AL254" s="403" t="s">
        <v>175</v>
      </c>
    </row>
    <row r="255" spans="38:38" x14ac:dyDescent="0.2">
      <c r="AL255" s="403" t="s">
        <v>176</v>
      </c>
    </row>
    <row r="256" spans="38:38" x14ac:dyDescent="0.2">
      <c r="AL256" s="403" t="s">
        <v>177</v>
      </c>
    </row>
    <row r="257" spans="38:38" x14ac:dyDescent="0.2">
      <c r="AL257" s="403" t="s">
        <v>178</v>
      </c>
    </row>
    <row r="258" spans="38:38" x14ac:dyDescent="0.2">
      <c r="AL258" s="403" t="s">
        <v>239</v>
      </c>
    </row>
    <row r="259" spans="38:38" x14ac:dyDescent="0.2">
      <c r="AL259" s="403" t="s">
        <v>180</v>
      </c>
    </row>
    <row r="260" spans="38:38" x14ac:dyDescent="0.2">
      <c r="AL260" s="403" t="s">
        <v>181</v>
      </c>
    </row>
    <row r="261" spans="38:38" x14ac:dyDescent="0.2">
      <c r="AL261" s="403" t="s">
        <v>182</v>
      </c>
    </row>
    <row r="262" spans="38:38" x14ac:dyDescent="0.2">
      <c r="AL262" s="403" t="s">
        <v>183</v>
      </c>
    </row>
    <row r="263" spans="38:38" x14ac:dyDescent="0.2">
      <c r="AL263" s="403" t="s">
        <v>184</v>
      </c>
    </row>
    <row r="264" spans="38:38" x14ac:dyDescent="0.2">
      <c r="AL264" s="403" t="s">
        <v>185</v>
      </c>
    </row>
    <row r="265" spans="38:38" x14ac:dyDescent="0.2">
      <c r="AL265" s="403" t="s">
        <v>186</v>
      </c>
    </row>
    <row r="266" spans="38:38" x14ac:dyDescent="0.2">
      <c r="AL266" s="403" t="s">
        <v>187</v>
      </c>
    </row>
    <row r="267" spans="38:38" x14ac:dyDescent="0.2">
      <c r="AL267" s="403" t="s">
        <v>188</v>
      </c>
    </row>
    <row r="268" spans="38:38" x14ac:dyDescent="0.2">
      <c r="AL268" s="403" t="s">
        <v>189</v>
      </c>
    </row>
    <row r="269" spans="38:38" x14ac:dyDescent="0.2">
      <c r="AL269" s="403" t="s">
        <v>190</v>
      </c>
    </row>
  </sheetData>
  <sheetProtection selectLockedCells="1"/>
  <customSheetViews>
    <customSheetView guid="{EC569811-B6D2-11D7-B925-00508B4D6D8A}" scale="75" showPageBreaks="1" fitToPage="1" printArea="1" hiddenColumns="1" showRuler="0">
      <selection activeCell="B5" sqref="B5:B8"/>
      <pageMargins left="0.35433070866141736" right="0.35433070866141736" top="0.78740157480314965" bottom="0.78740157480314965" header="0.51181102362204722" footer="0.51181102362204722"/>
      <printOptions horizontalCentered="1"/>
      <pageSetup paperSize="9" scale="79" fitToHeight="2" orientation="portrait" r:id="rId1"/>
      <headerFooter alignWithMargins="0">
        <oddFooter xml:space="preserve">&amp;L&amp;D   &amp;T
&amp;F&amp;R&amp;P of &amp;N </oddFooter>
      </headerFooter>
    </customSheetView>
  </customSheetViews>
  <mergeCells count="42">
    <mergeCell ref="E6:F6"/>
    <mergeCell ref="B123:F123"/>
    <mergeCell ref="B122:D122"/>
    <mergeCell ref="B116:F116"/>
    <mergeCell ref="B117:F117"/>
    <mergeCell ref="B118:F118"/>
    <mergeCell ref="B119:F119"/>
    <mergeCell ref="B115:F115"/>
    <mergeCell ref="B113:F113"/>
    <mergeCell ref="B114:F114"/>
    <mergeCell ref="B112:F112"/>
    <mergeCell ref="C12:K12"/>
    <mergeCell ref="C13:K13"/>
    <mergeCell ref="C14:K14"/>
    <mergeCell ref="C7:K7"/>
    <mergeCell ref="C8:K8"/>
    <mergeCell ref="L13:M13"/>
    <mergeCell ref="N13:Q13"/>
    <mergeCell ref="L14:M14"/>
    <mergeCell ref="N14:Q14"/>
    <mergeCell ref="L6:M6"/>
    <mergeCell ref="N6:Q6"/>
    <mergeCell ref="L7:M7"/>
    <mergeCell ref="N7:Q7"/>
    <mergeCell ref="L8:M8"/>
    <mergeCell ref="N8:Q8"/>
    <mergeCell ref="C9:K9"/>
    <mergeCell ref="C10:K10"/>
    <mergeCell ref="C11:K11"/>
    <mergeCell ref="G15:H15"/>
    <mergeCell ref="I15:J15"/>
    <mergeCell ref="K15:L15"/>
    <mergeCell ref="L9:M9"/>
    <mergeCell ref="M15:N15"/>
    <mergeCell ref="N9:Q9"/>
    <mergeCell ref="L10:M10"/>
    <mergeCell ref="N10:Q10"/>
    <mergeCell ref="L11:M11"/>
    <mergeCell ref="N11:Q11"/>
    <mergeCell ref="O15:P15"/>
    <mergeCell ref="L12:M12"/>
    <mergeCell ref="N12:Q12"/>
  </mergeCells>
  <phoneticPr fontId="31" type="noConversion"/>
  <printOptions horizontalCentered="1"/>
  <pageMargins left="0.2" right="0.16" top="0.38" bottom="0.38" header="0.33" footer="0.106875"/>
  <pageSetup paperSize="9" scale="49" fitToHeight="3" orientation="landscape" r:id="rId2"/>
  <headerFooter alignWithMargins="0">
    <oddFooter xml:space="preserve">&amp;R&amp;P of &amp;N </oddFooter>
  </headerFooter>
  <rowBreaks count="2" manualBreakCount="2">
    <brk id="34" max="16383" man="1"/>
    <brk id="84" max="1638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A244"/>
  <sheetViews>
    <sheetView defaultGridColor="0" colorId="22" zoomScale="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205"/>
      <c r="C17" s="202"/>
      <c r="D17" s="202"/>
      <c r="E17" s="609"/>
      <c r="F17" s="610"/>
    </row>
    <row r="18" spans="2:6" ht="15.75" x14ac:dyDescent="0.3">
      <c r="B18" s="204" t="s">
        <v>212</v>
      </c>
      <c r="C18" s="203"/>
      <c r="D18" s="203"/>
      <c r="E18" s="611"/>
      <c r="F18" s="612"/>
    </row>
    <row r="19" spans="2:6" x14ac:dyDescent="0.3">
      <c r="B19" s="46"/>
      <c r="C19" s="45"/>
      <c r="D19" s="45"/>
      <c r="E19" s="613"/>
      <c r="F19" s="604"/>
    </row>
    <row r="20" spans="2:6" x14ac:dyDescent="0.3">
      <c r="B20" s="46"/>
      <c r="C20" s="45"/>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5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A244"/>
  <sheetViews>
    <sheetView defaultGridColor="0" colorId="22" zoomScale="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205"/>
      <c r="C17" s="202"/>
      <c r="D17" s="202"/>
      <c r="E17" s="609"/>
      <c r="F17" s="610"/>
    </row>
    <row r="18" spans="2:6" ht="15.75" x14ac:dyDescent="0.3">
      <c r="B18" s="204" t="s">
        <v>212</v>
      </c>
      <c r="C18" s="203"/>
      <c r="D18" s="203"/>
      <c r="E18" s="614"/>
      <c r="F18" s="615"/>
    </row>
    <row r="19" spans="2:6" x14ac:dyDescent="0.3">
      <c r="B19" s="46"/>
      <c r="C19" s="45"/>
      <c r="D19" s="45"/>
      <c r="E19" s="607"/>
      <c r="F19" s="608"/>
    </row>
    <row r="20" spans="2:6" x14ac:dyDescent="0.3">
      <c r="B20" s="46"/>
      <c r="C20" s="45"/>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6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AA244"/>
  <sheetViews>
    <sheetView defaultGridColor="0" colorId="22" zoomScale="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206"/>
      <c r="D18" s="203"/>
      <c r="E18" s="614"/>
      <c r="F18" s="615"/>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 xml:space="preserve">&amp;C&amp;P of &amp;N </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7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 xml:space="preserve">&amp;L&amp;D   &amp;T
&amp;F&amp;R&amp;P of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AA244"/>
  <sheetViews>
    <sheetView defaultGridColor="0" colorId="22" zoomScale="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customSheetViews>
    <customSheetView guid="{EC569811-B6D2-11D7-B925-00508B4D6D8A}" scale="75" fitToPage="1" showRuler="0" topLeftCell="A74">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8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9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1" orientation="portrait" r:id="rId1"/>
  <headerFooter alignWithMargins="0"/>
  <rowBreaks count="1" manualBreakCount="1">
    <brk id="61" min="1" max="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A00-000000000000}">
      <formula1>$AA$208:$AA$244</formula1>
    </dataValidation>
  </dataValidations>
  <pageMargins left="0.15748031496062992" right="0.15748031496062992" top="0.39370078740157483" bottom="0.39370078740157483" header="0.51181102362204722" footer="0.51181102362204722"/>
  <pageSetup paperSize="9" scale="79" orientation="portrait" r:id="rId1"/>
  <headerFooter alignWithMargins="0"/>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B00-000000000000}">
      <formula1>$AA$208:$AA$244</formula1>
    </dataValidation>
  </dataValidations>
  <pageMargins left="0.15748031496062992" right="0.15748031496062992" top="0.39370078740157483" bottom="0.39370078740157483" header="0.51181102362204722" footer="0.51181102362204722"/>
  <pageSetup paperSize="9" scale="7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46"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C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D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292"/>
  <sheetViews>
    <sheetView topLeftCell="B13"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t="e">
        <f>#REF!</f>
        <v>#REF!</v>
      </c>
      <c r="D9" s="154"/>
      <c r="E9" s="155" t="s">
        <v>83</v>
      </c>
      <c r="F9" s="164" t="e">
        <f>#REF!</f>
        <v>#REF!</v>
      </c>
    </row>
    <row r="10" spans="2:9" x14ac:dyDescent="0.25">
      <c r="B10" s="156"/>
      <c r="C10" s="149" t="e">
        <f>#REF!</f>
        <v>#REF!</v>
      </c>
      <c r="E10" s="157" t="s">
        <v>84</v>
      </c>
      <c r="F10" s="188" t="e">
        <f>#REF!</f>
        <v>#REF!</v>
      </c>
    </row>
    <row r="11" spans="2:9" x14ac:dyDescent="0.25">
      <c r="B11" s="156"/>
      <c r="C11" s="149" t="e">
        <f>#REF!</f>
        <v>#REF!</v>
      </c>
      <c r="F11" s="158"/>
    </row>
    <row r="12" spans="2:9" x14ac:dyDescent="0.25">
      <c r="B12" s="156"/>
      <c r="C12" s="149" t="e">
        <f>#REF!</f>
        <v>#REF!</v>
      </c>
      <c r="F12" s="158"/>
    </row>
    <row r="13" spans="2:9" x14ac:dyDescent="0.25">
      <c r="B13" s="156"/>
      <c r="C13" s="149" t="e">
        <f>#REF!</f>
        <v>#REF!</v>
      </c>
      <c r="F13" s="158"/>
    </row>
    <row r="14" spans="2:9" ht="16.5" thickBot="1" x14ac:dyDescent="0.3">
      <c r="B14" s="159" t="s">
        <v>41</v>
      </c>
      <c r="C14" s="160" t="e">
        <f>#REF!</f>
        <v>#REF!</v>
      </c>
      <c r="D14" s="160"/>
      <c r="E14" s="161" t="s">
        <v>97</v>
      </c>
      <c r="F14" s="189" t="e">
        <f>F10</f>
        <v>#REF!</v>
      </c>
    </row>
    <row r="15" spans="2:9" ht="9.9499999999999993" customHeight="1" thickBot="1" x14ac:dyDescent="0.3"/>
    <row r="16" spans="2:9" x14ac:dyDescent="0.25">
      <c r="B16" s="153" t="s">
        <v>14</v>
      </c>
      <c r="C16" s="155" t="e">
        <f>#REF!</f>
        <v>#REF!</v>
      </c>
      <c r="D16" s="154"/>
      <c r="E16" s="162" t="s">
        <v>96</v>
      </c>
      <c r="F16" s="164" t="e">
        <f>#REF!</f>
        <v>#REF!</v>
      </c>
    </row>
    <row r="17" spans="2:6" ht="16.5" thickBot="1" x14ac:dyDescent="0.3">
      <c r="B17" s="159" t="s">
        <v>43</v>
      </c>
      <c r="C17" s="161" t="e">
        <f>#REF!</f>
        <v>#REF!</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t="e">
        <f>#REF!</f>
        <v>#REF!</v>
      </c>
    </row>
    <row r="23" spans="2:6" x14ac:dyDescent="0.25">
      <c r="B23" s="167" t="s">
        <v>45</v>
      </c>
      <c r="F23" s="166" t="e">
        <f>#REF!</f>
        <v>#REF!</v>
      </c>
    </row>
    <row r="24" spans="2:6" x14ac:dyDescent="0.25">
      <c r="B24" s="167" t="s">
        <v>150</v>
      </c>
      <c r="F24" s="166" t="e">
        <f>#REF!</f>
        <v>#REF!</v>
      </c>
    </row>
    <row r="25" spans="2:6" x14ac:dyDescent="0.25">
      <c r="B25" s="167" t="s">
        <v>153</v>
      </c>
      <c r="F25" s="166" t="e">
        <f>#REF!</f>
        <v>#REF!</v>
      </c>
    </row>
    <row r="26" spans="2:6" x14ac:dyDescent="0.25">
      <c r="B26" s="167" t="s">
        <v>46</v>
      </c>
      <c r="F26" s="166" t="e">
        <f>#REF!</f>
        <v>#REF!</v>
      </c>
    </row>
    <row r="27" spans="2:6" x14ac:dyDescent="0.25">
      <c r="B27" s="156"/>
      <c r="F27" s="166"/>
    </row>
    <row r="28" spans="2:6" x14ac:dyDescent="0.25">
      <c r="B28" s="129" t="s">
        <v>87</v>
      </c>
      <c r="F28" s="168" t="e">
        <f>SUM(F22:F27)</f>
        <v>#REF!</v>
      </c>
    </row>
    <row r="29" spans="2:6" x14ac:dyDescent="0.25">
      <c r="B29" s="129" t="s">
        <v>48</v>
      </c>
      <c r="F29" s="169" t="e">
        <f>F28*0.175</f>
        <v>#REF!</v>
      </c>
    </row>
    <row r="30" spans="2:6" ht="16.5" thickBot="1" x14ac:dyDescent="0.3">
      <c r="B30" s="129" t="s">
        <v>49</v>
      </c>
      <c r="F30" s="170" t="e">
        <f>SUM(F28:F29)</f>
        <v>#REF!</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t="e">
        <f>F28-F35</f>
        <v>#REF!</v>
      </c>
    </row>
    <row r="42" spans="2:9" x14ac:dyDescent="0.25">
      <c r="B42" s="156"/>
      <c r="E42" s="175" t="s">
        <v>52</v>
      </c>
      <c r="F42" s="169" t="e">
        <f>F30-F36</f>
        <v>#REF!</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03"/>
      <c r="F20" s="604"/>
    </row>
    <row r="21" spans="2:6" x14ac:dyDescent="0.3">
      <c r="B21" s="46"/>
      <c r="C21" s="45"/>
      <c r="D21" s="45"/>
      <c r="E21" s="603"/>
      <c r="F21" s="604"/>
    </row>
    <row r="22" spans="2:6" ht="15.75" thickBot="1" x14ac:dyDescent="0.35">
      <c r="B22" s="47"/>
      <c r="C22" s="48"/>
      <c r="D22" s="48"/>
      <c r="E22" s="601"/>
      <c r="F22" s="602"/>
    </row>
    <row r="23" spans="2:6" ht="15.75" x14ac:dyDescent="0.3">
      <c r="B23" s="201" t="s">
        <v>211</v>
      </c>
      <c r="C23" s="108"/>
      <c r="D23" s="43"/>
      <c r="E23" s="605"/>
      <c r="F23" s="606"/>
    </row>
    <row r="24" spans="2:6" ht="15.75" x14ac:dyDescent="0.3">
      <c r="B24" s="44"/>
      <c r="C24" s="108"/>
      <c r="D24" s="43"/>
      <c r="E24" s="607"/>
      <c r="F24" s="60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E00-000000000000}">
      <formula1>$AA$208:$AA$244</formula1>
    </dataValidation>
  </dataValidations>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A244"/>
  <sheetViews>
    <sheetView defaultGridColor="0" colorId="22" zoomScale="75" zoomScaleNormal="75" workbookViewId="0">
      <selection activeCell="E83" sqref="E83"/>
    </sheetView>
  </sheetViews>
  <sheetFormatPr defaultColWidth="9.140625" defaultRowHeight="15" x14ac:dyDescent="0.3"/>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x14ac:dyDescent="0.35">
      <c r="B1" s="92" t="s">
        <v>88</v>
      </c>
    </row>
    <row r="2" spans="2:6" ht="19.5" customHeight="1" thickBot="1" x14ac:dyDescent="0.35">
      <c r="B2" s="54" t="s">
        <v>67</v>
      </c>
      <c r="C2" s="54" t="s">
        <v>68</v>
      </c>
      <c r="E2" s="93" t="s">
        <v>95</v>
      </c>
      <c r="F2" s="94" t="e">
        <f>'Event Details'!#REF!</f>
        <v>#REF!</v>
      </c>
    </row>
    <row r="3" spans="2:6" ht="4.5" hidden="1" customHeight="1" x14ac:dyDescent="0.3"/>
    <row r="4" spans="2:6" ht="18.75" customHeight="1" thickBot="1" x14ac:dyDescent="0.35">
      <c r="E4" s="93" t="s">
        <v>5</v>
      </c>
      <c r="F4" s="94">
        <f>'Event Details'!B10</f>
        <v>0</v>
      </c>
    </row>
    <row r="5" spans="2:6" ht="18.75" x14ac:dyDescent="0.3">
      <c r="B5" s="39" t="s">
        <v>0</v>
      </c>
      <c r="C5" s="55" t="str">
        <f>'Deposit Sched'!D28</f>
        <v>ADIPEC 2013</v>
      </c>
      <c r="D5" s="36"/>
      <c r="E5" s="95" t="s">
        <v>76</v>
      </c>
      <c r="F5" s="96" t="str">
        <f>'Deposit Sched'!D29</f>
        <v>10th - 13th November 2013</v>
      </c>
    </row>
    <row r="6" spans="2:6" ht="18.75" x14ac:dyDescent="0.3">
      <c r="B6" s="40" t="s">
        <v>1</v>
      </c>
      <c r="C6" s="97">
        <f>'Deposit Sched'!D31</f>
        <v>0</v>
      </c>
      <c r="D6" s="37"/>
      <c r="E6" s="98" t="s">
        <v>78</v>
      </c>
      <c r="F6" s="99">
        <f>'Deposit Sched'!D19</f>
        <v>0</v>
      </c>
    </row>
    <row r="7" spans="2:6" ht="18.75" x14ac:dyDescent="0.3">
      <c r="B7" s="40" t="s">
        <v>2</v>
      </c>
      <c r="C7" s="100"/>
      <c r="D7" s="37"/>
      <c r="E7" s="98" t="s">
        <v>77</v>
      </c>
      <c r="F7" s="101">
        <f>'Deposit Sched'!D20</f>
        <v>0</v>
      </c>
    </row>
    <row r="8" spans="2:6" ht="18.75" x14ac:dyDescent="0.3">
      <c r="B8" s="40"/>
      <c r="C8" s="100"/>
      <c r="D8" s="37"/>
      <c r="E8" s="98" t="s">
        <v>79</v>
      </c>
      <c r="F8" s="99">
        <f>'Deposit Sched'!D21</f>
        <v>0</v>
      </c>
    </row>
    <row r="9" spans="2:6" ht="15.75" x14ac:dyDescent="0.3">
      <c r="B9" s="41"/>
      <c r="C9" s="102"/>
      <c r="D9" s="37"/>
      <c r="E9" s="103"/>
      <c r="F9" s="99" t="e">
        <f>'Deposit Sched'!D24</f>
        <v>#REF!</v>
      </c>
    </row>
    <row r="10" spans="2:6" ht="15.75" x14ac:dyDescent="0.3">
      <c r="B10" s="41"/>
      <c r="C10" s="102"/>
      <c r="D10" s="37"/>
      <c r="E10" s="103"/>
      <c r="F10" s="99"/>
    </row>
    <row r="11" spans="2:6" ht="15.75" x14ac:dyDescent="0.3">
      <c r="B11" s="41"/>
      <c r="C11" s="102"/>
      <c r="D11" s="37"/>
      <c r="E11" s="98"/>
      <c r="F11" s="104"/>
    </row>
    <row r="12" spans="2:6" ht="15.75" x14ac:dyDescent="0.3">
      <c r="B12" s="41" t="s">
        <v>91</v>
      </c>
      <c r="C12" s="105">
        <f>'Deposit Sched'!D13</f>
        <v>0</v>
      </c>
      <c r="D12" s="37"/>
      <c r="E12" s="98" t="s">
        <v>80</v>
      </c>
      <c r="F12" s="99">
        <f>'Deposit Sched'!D25</f>
        <v>0</v>
      </c>
    </row>
    <row r="13" spans="2:6" ht="16.5" thickBot="1" x14ac:dyDescent="0.35">
      <c r="B13" s="42" t="s">
        <v>3</v>
      </c>
      <c r="C13" s="42"/>
      <c r="D13" s="38"/>
      <c r="E13" s="106" t="s">
        <v>81</v>
      </c>
      <c r="F13" s="107">
        <f>'Deposit Sched'!D26</f>
        <v>0</v>
      </c>
    </row>
    <row r="14" spans="2:6" ht="15.75" x14ac:dyDescent="0.3">
      <c r="B14" s="41" t="s">
        <v>4</v>
      </c>
      <c r="C14" s="108">
        <f>'Deposit Sched'!D33</f>
        <v>0</v>
      </c>
      <c r="D14" s="43"/>
      <c r="E14" s="607"/>
      <c r="F14" s="608"/>
    </row>
    <row r="15" spans="2:6" ht="15.75" x14ac:dyDescent="0.3">
      <c r="B15" s="44"/>
      <c r="C15" s="109"/>
      <c r="D15" s="45"/>
      <c r="E15" s="603"/>
      <c r="F15" s="604"/>
    </row>
    <row r="16" spans="2:6" x14ac:dyDescent="0.3">
      <c r="B16" s="46"/>
      <c r="C16" s="45"/>
      <c r="D16" s="45"/>
      <c r="E16" s="603"/>
      <c r="F16" s="604"/>
    </row>
    <row r="17" spans="2:6" ht="15.75" thickBot="1" x14ac:dyDescent="0.35">
      <c r="B17" s="47"/>
      <c r="C17" s="48"/>
      <c r="D17" s="48"/>
      <c r="E17" s="601"/>
      <c r="F17" s="602"/>
    </row>
    <row r="18" spans="2:6" ht="15.75" x14ac:dyDescent="0.3">
      <c r="B18" s="204" t="s">
        <v>212</v>
      </c>
      <c r="C18" s="108"/>
      <c r="D18" s="43"/>
      <c r="E18" s="605"/>
      <c r="F18" s="606"/>
    </row>
    <row r="19" spans="2:6" ht="15.75" x14ac:dyDescent="0.3">
      <c r="B19" s="44"/>
      <c r="C19" s="108"/>
      <c r="D19" s="43"/>
      <c r="E19" s="607"/>
      <c r="F19" s="608"/>
    </row>
    <row r="20" spans="2:6" x14ac:dyDescent="0.3">
      <c r="B20" s="49"/>
      <c r="C20" s="109"/>
      <c r="D20" s="45"/>
      <c r="E20" s="619"/>
      <c r="F20" s="620"/>
    </row>
    <row r="21" spans="2:6" x14ac:dyDescent="0.3">
      <c r="B21" s="46"/>
      <c r="C21" s="45"/>
      <c r="D21" s="45"/>
      <c r="E21" s="619"/>
      <c r="F21" s="620"/>
    </row>
    <row r="22" spans="2:6" ht="15.75" thickBot="1" x14ac:dyDescent="0.35">
      <c r="B22" s="47"/>
      <c r="C22" s="48"/>
      <c r="D22" s="48"/>
      <c r="E22" s="621"/>
      <c r="F22" s="622"/>
    </row>
    <row r="23" spans="2:6" ht="15.75" x14ac:dyDescent="0.3">
      <c r="B23" s="201" t="s">
        <v>211</v>
      </c>
      <c r="C23" s="108"/>
      <c r="D23" s="43"/>
      <c r="E23" s="614"/>
      <c r="F23" s="616"/>
    </row>
    <row r="24" spans="2:6" ht="15.75" x14ac:dyDescent="0.3">
      <c r="B24" s="44"/>
      <c r="C24" s="108"/>
      <c r="D24" s="43"/>
      <c r="E24" s="617"/>
      <c r="F24" s="618"/>
    </row>
    <row r="25" spans="2:6" x14ac:dyDescent="0.3">
      <c r="B25" s="49"/>
      <c r="C25" s="109"/>
      <c r="D25" s="45"/>
      <c r="E25" s="603"/>
      <c r="F25" s="604"/>
    </row>
    <row r="26" spans="2:6" x14ac:dyDescent="0.3">
      <c r="B26" s="46"/>
      <c r="C26" s="45"/>
      <c r="D26" s="45"/>
      <c r="E26" s="603"/>
      <c r="F26" s="604"/>
    </row>
    <row r="27" spans="2:6" ht="15.75" thickBot="1" x14ac:dyDescent="0.35">
      <c r="B27" s="47"/>
      <c r="C27" s="48"/>
      <c r="D27" s="48"/>
      <c r="E27" s="601"/>
      <c r="F27" s="602"/>
    </row>
    <row r="28" spans="2:6" ht="5.0999999999999996" customHeight="1" thickBot="1" x14ac:dyDescent="0.35">
      <c r="B28" s="110"/>
      <c r="F28" s="111"/>
    </row>
    <row r="29" spans="2:6" ht="30" x14ac:dyDescent="0.3">
      <c r="B29" s="112" t="s">
        <v>6</v>
      </c>
      <c r="C29" s="113" t="s">
        <v>13</v>
      </c>
      <c r="D29" s="50"/>
      <c r="E29" s="114" t="s">
        <v>53</v>
      </c>
      <c r="F29" s="115" t="s">
        <v>12</v>
      </c>
    </row>
    <row r="30" spans="2:6" x14ac:dyDescent="0.3">
      <c r="B30" s="116"/>
      <c r="C30" s="45"/>
      <c r="D30" s="51"/>
      <c r="E30" s="117"/>
      <c r="F30" s="118">
        <f>C30*E30</f>
        <v>0</v>
      </c>
    </row>
    <row r="31" spans="2:6" x14ac:dyDescent="0.3">
      <c r="B31" s="46"/>
      <c r="C31" s="45"/>
      <c r="D31" s="51"/>
      <c r="E31" s="117"/>
      <c r="F31" s="118">
        <f>C31*E31</f>
        <v>0</v>
      </c>
    </row>
    <row r="32" spans="2:6" x14ac:dyDescent="0.3">
      <c r="B32" s="119"/>
      <c r="C32" s="45"/>
      <c r="D32" s="51"/>
      <c r="E32" s="117"/>
      <c r="F32" s="118">
        <f t="shared" ref="F32:F41" si="0">C32*E32</f>
        <v>0</v>
      </c>
    </row>
    <row r="33" spans="2:6" x14ac:dyDescent="0.3">
      <c r="B33" s="119"/>
      <c r="C33" s="45"/>
      <c r="D33" s="51"/>
      <c r="E33" s="117"/>
      <c r="F33" s="118">
        <f t="shared" si="0"/>
        <v>0</v>
      </c>
    </row>
    <row r="34" spans="2:6" x14ac:dyDescent="0.3">
      <c r="B34" s="46"/>
      <c r="C34" s="45"/>
      <c r="D34" s="51"/>
      <c r="E34" s="117"/>
      <c r="F34" s="118">
        <f t="shared" si="0"/>
        <v>0</v>
      </c>
    </row>
    <row r="35" spans="2:6" x14ac:dyDescent="0.3">
      <c r="B35" s="119"/>
      <c r="C35" s="45"/>
      <c r="D35" s="51"/>
      <c r="E35" s="117"/>
      <c r="F35" s="118">
        <f t="shared" si="0"/>
        <v>0</v>
      </c>
    </row>
    <row r="36" spans="2:6" x14ac:dyDescent="0.3">
      <c r="B36" s="119"/>
      <c r="C36" s="45"/>
      <c r="D36" s="51"/>
      <c r="E36" s="117"/>
      <c r="F36" s="118">
        <f t="shared" si="0"/>
        <v>0</v>
      </c>
    </row>
    <row r="37" spans="2:6" x14ac:dyDescent="0.3">
      <c r="B37" s="46"/>
      <c r="C37" s="45"/>
      <c r="D37" s="51"/>
      <c r="E37" s="117"/>
      <c r="F37" s="118">
        <f t="shared" si="0"/>
        <v>0</v>
      </c>
    </row>
    <row r="38" spans="2:6" x14ac:dyDescent="0.3">
      <c r="B38" s="119"/>
      <c r="C38" s="45"/>
      <c r="D38" s="51"/>
      <c r="E38" s="117"/>
      <c r="F38" s="118">
        <f t="shared" si="0"/>
        <v>0</v>
      </c>
    </row>
    <row r="39" spans="2:6" x14ac:dyDescent="0.3">
      <c r="B39" s="119"/>
      <c r="C39" s="45"/>
      <c r="D39" s="51"/>
      <c r="E39" s="117"/>
      <c r="F39" s="118">
        <f t="shared" si="0"/>
        <v>0</v>
      </c>
    </row>
    <row r="40" spans="2:6" x14ac:dyDescent="0.3">
      <c r="B40" s="46"/>
      <c r="C40" s="45"/>
      <c r="D40" s="51"/>
      <c r="E40" s="117"/>
      <c r="F40" s="118">
        <f t="shared" si="0"/>
        <v>0</v>
      </c>
    </row>
    <row r="41" spans="2:6" x14ac:dyDescent="0.3">
      <c r="B41" s="119"/>
      <c r="C41" s="45"/>
      <c r="D41" s="51"/>
      <c r="E41" s="117"/>
      <c r="F41" s="118">
        <f t="shared" si="0"/>
        <v>0</v>
      </c>
    </row>
    <row r="42" spans="2:6" ht="16.5" x14ac:dyDescent="0.3">
      <c r="B42" s="120" t="s">
        <v>7</v>
      </c>
      <c r="C42" s="45"/>
      <c r="D42" s="51"/>
      <c r="E42" s="117"/>
      <c r="F42" s="121">
        <f>SUM(F30:F41)</f>
        <v>0</v>
      </c>
    </row>
    <row r="43" spans="2:6" ht="17.25" thickBot="1" x14ac:dyDescent="0.35">
      <c r="B43" s="122"/>
      <c r="C43" s="48"/>
      <c r="D43" s="52"/>
      <c r="E43" s="123"/>
      <c r="F43" s="124"/>
    </row>
    <row r="44" spans="2:6" ht="5.0999999999999996" customHeight="1" thickBot="1" x14ac:dyDescent="0.35">
      <c r="B44" s="110"/>
      <c r="F44" s="111"/>
    </row>
    <row r="45" spans="2:6" ht="30" x14ac:dyDescent="0.3">
      <c r="B45" s="112" t="s">
        <v>61</v>
      </c>
      <c r="C45" s="113" t="s">
        <v>13</v>
      </c>
      <c r="D45" s="50"/>
      <c r="E45" s="114" t="s">
        <v>53</v>
      </c>
      <c r="F45" s="115" t="s">
        <v>12</v>
      </c>
    </row>
    <row r="46" spans="2:6" x14ac:dyDescent="0.3">
      <c r="B46" s="116"/>
      <c r="C46" s="45"/>
      <c r="D46" s="51"/>
      <c r="E46" s="117"/>
      <c r="F46" s="118">
        <f>C46*E46</f>
        <v>0</v>
      </c>
    </row>
    <row r="47" spans="2:6" x14ac:dyDescent="0.3">
      <c r="B47" s="46"/>
      <c r="C47" s="45"/>
      <c r="D47" s="51"/>
      <c r="E47" s="117"/>
      <c r="F47" s="118">
        <f>C47*E47</f>
        <v>0</v>
      </c>
    </row>
    <row r="48" spans="2:6" x14ac:dyDescent="0.3">
      <c r="B48" s="46"/>
      <c r="C48" s="45"/>
      <c r="D48" s="51"/>
      <c r="E48" s="117"/>
      <c r="F48" s="118">
        <f t="shared" ref="F48:F57" si="1">C48*E48</f>
        <v>0</v>
      </c>
    </row>
    <row r="49" spans="2:6" x14ac:dyDescent="0.3">
      <c r="B49" s="119"/>
      <c r="C49" s="45"/>
      <c r="D49" s="51"/>
      <c r="E49" s="117"/>
      <c r="F49" s="118">
        <f t="shared" si="1"/>
        <v>0</v>
      </c>
    </row>
    <row r="50" spans="2:6" x14ac:dyDescent="0.3">
      <c r="B50" s="46"/>
      <c r="C50" s="45"/>
      <c r="D50" s="51"/>
      <c r="E50" s="117"/>
      <c r="F50" s="118">
        <f t="shared" si="1"/>
        <v>0</v>
      </c>
    </row>
    <row r="51" spans="2:6" x14ac:dyDescent="0.3">
      <c r="B51" s="46"/>
      <c r="C51" s="45"/>
      <c r="D51" s="51"/>
      <c r="E51" s="117"/>
      <c r="F51" s="118">
        <f t="shared" si="1"/>
        <v>0</v>
      </c>
    </row>
    <row r="52" spans="2:6" x14ac:dyDescent="0.3">
      <c r="B52" s="119"/>
      <c r="C52" s="45"/>
      <c r="D52" s="51"/>
      <c r="E52" s="117"/>
      <c r="F52" s="118">
        <f t="shared" si="1"/>
        <v>0</v>
      </c>
    </row>
    <row r="53" spans="2:6" x14ac:dyDescent="0.3">
      <c r="B53" s="46"/>
      <c r="C53" s="45"/>
      <c r="D53" s="51"/>
      <c r="E53" s="117"/>
      <c r="F53" s="118">
        <f t="shared" si="1"/>
        <v>0</v>
      </c>
    </row>
    <row r="54" spans="2:6" x14ac:dyDescent="0.3">
      <c r="B54" s="46"/>
      <c r="C54" s="45"/>
      <c r="D54" s="51"/>
      <c r="E54" s="117"/>
      <c r="F54" s="118">
        <f t="shared" si="1"/>
        <v>0</v>
      </c>
    </row>
    <row r="55" spans="2:6" x14ac:dyDescent="0.3">
      <c r="B55" s="119"/>
      <c r="C55" s="45"/>
      <c r="D55" s="51"/>
      <c r="E55" s="117"/>
      <c r="F55" s="118">
        <f t="shared" si="1"/>
        <v>0</v>
      </c>
    </row>
    <row r="56" spans="2:6" x14ac:dyDescent="0.3">
      <c r="B56" s="46"/>
      <c r="C56" s="45"/>
      <c r="D56" s="51"/>
      <c r="E56" s="117"/>
      <c r="F56" s="118">
        <f t="shared" si="1"/>
        <v>0</v>
      </c>
    </row>
    <row r="57" spans="2:6" x14ac:dyDescent="0.3">
      <c r="B57" s="46"/>
      <c r="C57" s="45"/>
      <c r="D57" s="51"/>
      <c r="E57" s="117"/>
      <c r="F57" s="118">
        <f t="shared" si="1"/>
        <v>0</v>
      </c>
    </row>
    <row r="58" spans="2:6" ht="16.5" x14ac:dyDescent="0.3">
      <c r="B58" s="120" t="s">
        <v>7</v>
      </c>
      <c r="C58" s="45"/>
      <c r="D58" s="51"/>
      <c r="E58" s="117"/>
      <c r="F58" s="121">
        <f>SUM(F46:F57)</f>
        <v>0</v>
      </c>
    </row>
    <row r="59" spans="2:6" ht="15.75" thickBot="1" x14ac:dyDescent="0.35">
      <c r="B59" s="125" t="s">
        <v>100</v>
      </c>
      <c r="C59" s="48"/>
      <c r="D59" s="52"/>
      <c r="E59" s="123"/>
      <c r="F59" s="126"/>
    </row>
    <row r="60" spans="2:6" ht="5.0999999999999996" customHeight="1" thickBot="1" x14ac:dyDescent="0.35">
      <c r="B60" s="110"/>
      <c r="F60" s="111"/>
    </row>
    <row r="61" spans="2:6" ht="30" x14ac:dyDescent="0.3">
      <c r="B61" s="112" t="s">
        <v>154</v>
      </c>
      <c r="C61" s="127" t="s">
        <v>8</v>
      </c>
      <c r="D61" s="50"/>
      <c r="E61" s="127" t="s">
        <v>9</v>
      </c>
      <c r="F61" s="115" t="s">
        <v>12</v>
      </c>
    </row>
    <row r="62" spans="2:6" x14ac:dyDescent="0.3">
      <c r="B62" s="128"/>
      <c r="C62" s="45"/>
      <c r="D62" s="51"/>
      <c r="E62" s="117"/>
      <c r="F62" s="118">
        <f>C62*E62</f>
        <v>0</v>
      </c>
    </row>
    <row r="63" spans="2:6" x14ac:dyDescent="0.3">
      <c r="B63" s="46"/>
      <c r="C63" s="45"/>
      <c r="D63" s="51"/>
      <c r="E63" s="117"/>
      <c r="F63" s="118">
        <f>C63*E63</f>
        <v>0</v>
      </c>
    </row>
    <row r="64" spans="2:6" ht="16.5" x14ac:dyDescent="0.3">
      <c r="B64" s="120" t="s">
        <v>7</v>
      </c>
      <c r="C64" s="45"/>
      <c r="D64" s="51"/>
      <c r="E64" s="45"/>
      <c r="F64" s="121">
        <f>SUM(F62:F63)</f>
        <v>0</v>
      </c>
    </row>
    <row r="65" spans="2:6" ht="17.25" thickBot="1" x14ac:dyDescent="0.35">
      <c r="B65" s="122"/>
      <c r="C65" s="48"/>
      <c r="D65" s="52"/>
      <c r="E65" s="48"/>
      <c r="F65" s="126"/>
    </row>
    <row r="66" spans="2:6" ht="3.75" customHeight="1" thickBot="1" x14ac:dyDescent="0.35">
      <c r="B66" s="129"/>
      <c r="C66" s="130"/>
      <c r="D66" s="54"/>
      <c r="E66" s="130"/>
      <c r="F66" s="131"/>
    </row>
    <row r="67" spans="2:6" ht="30" x14ac:dyDescent="0.3">
      <c r="B67" s="112" t="s">
        <v>214</v>
      </c>
      <c r="C67" s="127" t="s">
        <v>8</v>
      </c>
      <c r="D67" s="50"/>
      <c r="E67" s="127" t="s">
        <v>9</v>
      </c>
      <c r="F67" s="115" t="s">
        <v>12</v>
      </c>
    </row>
    <row r="68" spans="2:6" x14ac:dyDescent="0.3">
      <c r="B68" s="128"/>
      <c r="C68" s="45"/>
      <c r="D68" s="51"/>
      <c r="E68" s="117"/>
      <c r="F68" s="118">
        <f>C68*E68</f>
        <v>0</v>
      </c>
    </row>
    <row r="69" spans="2:6" x14ac:dyDescent="0.3">
      <c r="B69" s="46"/>
      <c r="C69" s="45"/>
      <c r="D69" s="51"/>
      <c r="E69" s="117"/>
      <c r="F69" s="118">
        <f>C69*E69</f>
        <v>0</v>
      </c>
    </row>
    <row r="70" spans="2:6" ht="16.5" x14ac:dyDescent="0.3">
      <c r="B70" s="120" t="s">
        <v>7</v>
      </c>
      <c r="C70" s="45"/>
      <c r="D70" s="51"/>
      <c r="E70" s="45"/>
      <c r="F70" s="121">
        <f>SUM(F68:F69)</f>
        <v>0</v>
      </c>
    </row>
    <row r="71" spans="2:6" ht="17.25" thickBot="1" x14ac:dyDescent="0.35">
      <c r="B71" s="122"/>
      <c r="C71" s="48"/>
      <c r="D71" s="52"/>
      <c r="E71" s="48"/>
      <c r="F71" s="126"/>
    </row>
    <row r="72" spans="2:6" ht="5.0999999999999996" customHeight="1" thickBot="1" x14ac:dyDescent="0.35">
      <c r="B72" s="110"/>
      <c r="F72" s="111"/>
    </row>
    <row r="73" spans="2:6" ht="30" x14ac:dyDescent="0.3">
      <c r="B73" s="112" t="s">
        <v>10</v>
      </c>
      <c r="C73" s="127" t="s">
        <v>13</v>
      </c>
      <c r="D73" s="50"/>
      <c r="E73" s="127" t="s">
        <v>9</v>
      </c>
      <c r="F73" s="115" t="s">
        <v>12</v>
      </c>
    </row>
    <row r="74" spans="2:6" x14ac:dyDescent="0.3">
      <c r="B74" s="119" t="s">
        <v>93</v>
      </c>
      <c r="C74" s="45"/>
      <c r="D74" s="51"/>
      <c r="E74" s="117"/>
      <c r="F74" s="118">
        <f>C74*E74</f>
        <v>0</v>
      </c>
    </row>
    <row r="75" spans="2:6" ht="30" x14ac:dyDescent="0.3">
      <c r="B75" s="46" t="s">
        <v>101</v>
      </c>
      <c r="C75" s="45"/>
      <c r="D75" s="51"/>
      <c r="E75" s="117"/>
      <c r="F75" s="118">
        <f>C75*E75</f>
        <v>0</v>
      </c>
    </row>
    <row r="76" spans="2:6" x14ac:dyDescent="0.3">
      <c r="B76" s="119"/>
      <c r="C76" s="45"/>
      <c r="D76" s="51"/>
      <c r="E76" s="117"/>
      <c r="F76" s="118">
        <f>C76*E76</f>
        <v>0</v>
      </c>
    </row>
    <row r="77" spans="2:6" x14ac:dyDescent="0.3">
      <c r="B77" s="119" t="s">
        <v>213</v>
      </c>
      <c r="C77" s="45"/>
      <c r="D77" s="51"/>
      <c r="E77" s="117"/>
      <c r="F77" s="118">
        <f>C77*E77</f>
        <v>0</v>
      </c>
    </row>
    <row r="78" spans="2:6" x14ac:dyDescent="0.3">
      <c r="B78" s="119"/>
      <c r="C78" s="45"/>
      <c r="D78" s="51"/>
      <c r="E78" s="117"/>
      <c r="F78" s="118">
        <f>C78*E78</f>
        <v>0</v>
      </c>
    </row>
    <row r="79" spans="2:6" ht="16.5" x14ac:dyDescent="0.3">
      <c r="B79" s="120" t="s">
        <v>7</v>
      </c>
      <c r="C79" s="45"/>
      <c r="D79" s="51"/>
      <c r="E79" s="45"/>
      <c r="F79" s="121">
        <f>SUM(F74:F78)</f>
        <v>0</v>
      </c>
    </row>
    <row r="80" spans="2:6" ht="17.25" thickBot="1" x14ac:dyDescent="0.35">
      <c r="B80" s="122"/>
      <c r="C80" s="48"/>
      <c r="D80" s="52"/>
      <c r="E80" s="48"/>
      <c r="F80" s="126"/>
    </row>
    <row r="81" spans="2:7" ht="5.0999999999999996" customHeight="1" thickBot="1" x14ac:dyDescent="0.35"/>
    <row r="82" spans="2:7" ht="20.25" thickTop="1" thickBot="1" x14ac:dyDescent="0.35">
      <c r="B82" s="132" t="s">
        <v>11</v>
      </c>
      <c r="C82" s="53"/>
      <c r="D82" s="53"/>
      <c r="E82" s="53"/>
      <c r="F82" s="133">
        <f>F79+F64+F58+F42+F70</f>
        <v>0</v>
      </c>
    </row>
    <row r="83" spans="2:7" ht="4.5" customHeight="1" thickTop="1" thickBot="1" x14ac:dyDescent="0.35">
      <c r="B83" s="92"/>
      <c r="C83" s="54"/>
      <c r="D83" s="54"/>
      <c r="E83" s="54"/>
      <c r="F83" s="134"/>
    </row>
    <row r="84" spans="2:7" ht="20.25" thickTop="1" thickBot="1" x14ac:dyDescent="0.35">
      <c r="B84" s="132" t="s">
        <v>94</v>
      </c>
      <c r="C84" s="53"/>
      <c r="D84" s="53"/>
      <c r="E84" s="53"/>
      <c r="F84" s="133">
        <f>F82*1.15</f>
        <v>0</v>
      </c>
    </row>
    <row r="85" spans="2:7" ht="4.5" customHeight="1" thickTop="1" thickBot="1" x14ac:dyDescent="0.35"/>
    <row r="86" spans="2:7" ht="15" customHeight="1" x14ac:dyDescent="0.3">
      <c r="B86" s="135" t="s">
        <v>64</v>
      </c>
      <c r="C86" s="136"/>
      <c r="D86" s="31"/>
      <c r="E86" s="31"/>
      <c r="F86" s="137"/>
      <c r="G86" s="34"/>
    </row>
    <row r="87" spans="2:7" ht="15" customHeight="1" x14ac:dyDescent="0.3">
      <c r="B87" s="138"/>
      <c r="C87" s="32"/>
      <c r="D87" s="32"/>
      <c r="E87" s="32"/>
      <c r="F87" s="139"/>
      <c r="G87" s="34"/>
    </row>
    <row r="88" spans="2:7" ht="15" customHeight="1" x14ac:dyDescent="0.3">
      <c r="B88" s="140"/>
      <c r="C88" s="32"/>
      <c r="D88" s="32"/>
      <c r="E88" s="32"/>
      <c r="F88" s="141"/>
      <c r="G88" s="34"/>
    </row>
    <row r="89" spans="2:7" ht="15" customHeight="1" x14ac:dyDescent="0.3">
      <c r="B89" s="140"/>
      <c r="C89" s="32"/>
      <c r="D89" s="32"/>
      <c r="E89" s="32"/>
      <c r="F89" s="141"/>
      <c r="G89" s="34"/>
    </row>
    <row r="90" spans="2:7" ht="15" customHeight="1" thickBot="1" x14ac:dyDescent="0.35">
      <c r="B90" s="142"/>
      <c r="C90" s="33"/>
      <c r="D90" s="33"/>
      <c r="E90" s="33"/>
      <c r="F90" s="143"/>
      <c r="G90" s="34"/>
    </row>
    <row r="91" spans="2:7" ht="15.75" x14ac:dyDescent="0.3">
      <c r="B91" s="34"/>
      <c r="C91" s="34"/>
      <c r="D91" s="34"/>
      <c r="E91" s="34"/>
      <c r="F91" s="34"/>
      <c r="G91" s="34"/>
    </row>
    <row r="92" spans="2:7" ht="15.75" x14ac:dyDescent="0.3">
      <c r="B92" s="144" t="s">
        <v>62</v>
      </c>
      <c r="C92" s="34"/>
      <c r="D92" s="34"/>
      <c r="E92" s="34"/>
      <c r="F92" s="34"/>
    </row>
    <row r="93" spans="2:7" x14ac:dyDescent="0.3">
      <c r="B93" s="35" t="s">
        <v>63</v>
      </c>
      <c r="C93" s="35"/>
      <c r="D93" s="35"/>
      <c r="E93" s="35"/>
      <c r="F93" s="35"/>
    </row>
    <row r="94" spans="2:7" x14ac:dyDescent="0.3">
      <c r="B94" s="35" t="s">
        <v>82</v>
      </c>
      <c r="C94" s="35"/>
      <c r="D94" s="35"/>
      <c r="E94" s="35"/>
      <c r="F94" s="35"/>
    </row>
    <row r="95" spans="2:7" x14ac:dyDescent="0.3">
      <c r="B95" s="35" t="s">
        <v>89</v>
      </c>
      <c r="C95" s="35"/>
      <c r="D95" s="35"/>
      <c r="E95" s="35"/>
      <c r="F95" s="35"/>
    </row>
    <row r="97" spans="2:7" ht="15.75" x14ac:dyDescent="0.3">
      <c r="B97" s="145" t="s">
        <v>66</v>
      </c>
      <c r="E97" s="144" t="s">
        <v>65</v>
      </c>
    </row>
    <row r="99" spans="2:7" ht="15.75" x14ac:dyDescent="0.3">
      <c r="B99" s="145" t="s">
        <v>69</v>
      </c>
      <c r="E99" s="144" t="s">
        <v>70</v>
      </c>
      <c r="G99" s="146"/>
    </row>
    <row r="100" spans="2:7" ht="15.75" x14ac:dyDescent="0.3">
      <c r="G100" s="147"/>
    </row>
    <row r="101" spans="2:7" x14ac:dyDescent="0.3">
      <c r="G101" s="148"/>
    </row>
    <row r="102" spans="2:7" x14ac:dyDescent="0.3">
      <c r="G102" s="148"/>
    </row>
    <row r="103" spans="2:7" x14ac:dyDescent="0.3">
      <c r="G103" s="148"/>
    </row>
    <row r="104" spans="2:7" x14ac:dyDescent="0.3">
      <c r="G104" s="146"/>
    </row>
    <row r="105" spans="2:7" x14ac:dyDescent="0.3">
      <c r="G105" s="146"/>
    </row>
    <row r="106" spans="2:7" x14ac:dyDescent="0.3">
      <c r="G106" s="146"/>
    </row>
    <row r="107" spans="2:7" x14ac:dyDescent="0.3">
      <c r="G107" s="146"/>
    </row>
    <row r="207" spans="27:27" x14ac:dyDescent="0.3">
      <c r="AA207" s="56" t="s">
        <v>155</v>
      </c>
    </row>
    <row r="208" spans="27:27" x14ac:dyDescent="0.3">
      <c r="AA208" s="190" t="s">
        <v>156</v>
      </c>
    </row>
    <row r="209" spans="27:27" x14ac:dyDescent="0.3">
      <c r="AA209" s="190" t="s">
        <v>157</v>
      </c>
    </row>
    <row r="210" spans="27:27" x14ac:dyDescent="0.3">
      <c r="AA210" s="190" t="s">
        <v>158</v>
      </c>
    </row>
    <row r="211" spans="27:27" x14ac:dyDescent="0.3">
      <c r="AA211" s="190" t="s">
        <v>159</v>
      </c>
    </row>
    <row r="212" spans="27:27" x14ac:dyDescent="0.3">
      <c r="AA212" s="190" t="s">
        <v>160</v>
      </c>
    </row>
    <row r="213" spans="27:27" x14ac:dyDescent="0.3">
      <c r="AA213" s="190" t="s">
        <v>161</v>
      </c>
    </row>
    <row r="214" spans="27:27" x14ac:dyDescent="0.3">
      <c r="AA214" s="190" t="s">
        <v>162</v>
      </c>
    </row>
    <row r="215" spans="27:27" x14ac:dyDescent="0.3">
      <c r="AA215" s="190" t="s">
        <v>163</v>
      </c>
    </row>
    <row r="216" spans="27:27" x14ac:dyDescent="0.3">
      <c r="AA216" s="190" t="s">
        <v>164</v>
      </c>
    </row>
    <row r="217" spans="27:27" x14ac:dyDescent="0.3">
      <c r="AA217" s="190" t="s">
        <v>165</v>
      </c>
    </row>
    <row r="218" spans="27:27" x14ac:dyDescent="0.3">
      <c r="AA218" s="190" t="s">
        <v>166</v>
      </c>
    </row>
    <row r="219" spans="27:27" x14ac:dyDescent="0.3">
      <c r="AA219" s="190" t="s">
        <v>167</v>
      </c>
    </row>
    <row r="220" spans="27:27" x14ac:dyDescent="0.3">
      <c r="AA220" s="190" t="s">
        <v>168</v>
      </c>
    </row>
    <row r="221" spans="27:27" x14ac:dyDescent="0.3">
      <c r="AA221" s="190" t="s">
        <v>169</v>
      </c>
    </row>
    <row r="222" spans="27:27" x14ac:dyDescent="0.3">
      <c r="AA222" s="190" t="s">
        <v>170</v>
      </c>
    </row>
    <row r="223" spans="27:27" x14ac:dyDescent="0.3">
      <c r="AA223" s="190" t="s">
        <v>171</v>
      </c>
    </row>
    <row r="224" spans="27:27" x14ac:dyDescent="0.3">
      <c r="AA224" s="190" t="s">
        <v>172</v>
      </c>
    </row>
    <row r="225" spans="27:27" x14ac:dyDescent="0.3">
      <c r="AA225" s="190" t="s">
        <v>173</v>
      </c>
    </row>
    <row r="226" spans="27:27" x14ac:dyDescent="0.3">
      <c r="AA226" s="190" t="s">
        <v>174</v>
      </c>
    </row>
    <row r="227" spans="27:27" x14ac:dyDescent="0.3">
      <c r="AA227" s="190" t="s">
        <v>175</v>
      </c>
    </row>
    <row r="228" spans="27:27" x14ac:dyDescent="0.3">
      <c r="AA228" s="190" t="s">
        <v>176</v>
      </c>
    </row>
    <row r="229" spans="27:27" x14ac:dyDescent="0.3">
      <c r="AA229" s="190" t="s">
        <v>177</v>
      </c>
    </row>
    <row r="230" spans="27:27" x14ac:dyDescent="0.3">
      <c r="AA230" s="190" t="s">
        <v>178</v>
      </c>
    </row>
    <row r="231" spans="27:27" x14ac:dyDescent="0.3">
      <c r="AA231" s="190" t="s">
        <v>179</v>
      </c>
    </row>
    <row r="232" spans="27:27" x14ac:dyDescent="0.3">
      <c r="AA232" s="190" t="s">
        <v>180</v>
      </c>
    </row>
    <row r="233" spans="27:27" x14ac:dyDescent="0.3">
      <c r="AA233" s="190" t="s">
        <v>181</v>
      </c>
    </row>
    <row r="234" spans="27:27" x14ac:dyDescent="0.3">
      <c r="AA234" s="190" t="s">
        <v>182</v>
      </c>
    </row>
    <row r="235" spans="27:27" x14ac:dyDescent="0.3">
      <c r="AA235" s="190" t="s">
        <v>183</v>
      </c>
    </row>
    <row r="236" spans="27:27" x14ac:dyDescent="0.3">
      <c r="AA236" s="190" t="s">
        <v>184</v>
      </c>
    </row>
    <row r="237" spans="27:27" x14ac:dyDescent="0.3">
      <c r="AA237" s="190" t="s">
        <v>185</v>
      </c>
    </row>
    <row r="238" spans="27:27" x14ac:dyDescent="0.3">
      <c r="AA238" s="190" t="s">
        <v>186</v>
      </c>
    </row>
    <row r="239" spans="27:27" x14ac:dyDescent="0.3">
      <c r="AA239" s="190" t="s">
        <v>187</v>
      </c>
    </row>
    <row r="240" spans="27:27" x14ac:dyDescent="0.3">
      <c r="AA240" s="190" t="s">
        <v>188</v>
      </c>
    </row>
    <row r="241" spans="27:27" x14ac:dyDescent="0.3">
      <c r="AA241" s="190" t="s">
        <v>189</v>
      </c>
    </row>
    <row r="242" spans="27:27" x14ac:dyDescent="0.3">
      <c r="AA242" s="190" t="s">
        <v>190</v>
      </c>
    </row>
    <row r="243" spans="27:27" x14ac:dyDescent="0.3">
      <c r="AA243" s="57"/>
    </row>
    <row r="244" spans="27:27" x14ac:dyDescent="0.3">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F00-000000000000}">
      <formula1>$AA$208:$AA$244</formula1>
    </dataValidation>
  </dataValidations>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11"/>
  </sheetPr>
  <dimension ref="A1:H96"/>
  <sheetViews>
    <sheetView view="pageBreakPreview" topLeftCell="A31" zoomScale="85" zoomScaleNormal="100" workbookViewId="0">
      <selection activeCell="C23" sqref="C23"/>
    </sheetView>
  </sheetViews>
  <sheetFormatPr defaultColWidth="9.140625" defaultRowHeight="15" x14ac:dyDescent="0.3"/>
  <cols>
    <col min="1" max="1" width="4.7109375" style="291" customWidth="1"/>
    <col min="2" max="2" width="9.140625" style="291"/>
    <col min="3" max="3" width="6.28515625" style="291" customWidth="1"/>
    <col min="4" max="4" width="4.140625" style="291" customWidth="1"/>
    <col min="5" max="5" width="3.5703125" style="291" customWidth="1"/>
    <col min="6" max="6" width="2.140625" style="291" customWidth="1"/>
    <col min="7" max="7" width="5.85546875" style="291" customWidth="1"/>
    <col min="8" max="8" width="9.140625" style="291" hidden="1" customWidth="1"/>
    <col min="9" max="16384" width="9.140625" style="291"/>
  </cols>
  <sheetData>
    <row r="1" s="266" customFormat="1" x14ac:dyDescent="0.3"/>
    <row r="2" s="266" customFormat="1" x14ac:dyDescent="0.3"/>
    <row r="3" s="266" customFormat="1" x14ac:dyDescent="0.3"/>
    <row r="4" s="266" customFormat="1" x14ac:dyDescent="0.3"/>
    <row r="5" s="266" customFormat="1" x14ac:dyDescent="0.3"/>
    <row r="6" s="266" customFormat="1" x14ac:dyDescent="0.3"/>
    <row r="7" s="266" customFormat="1" x14ac:dyDescent="0.3"/>
    <row r="8" s="266" customFormat="1" x14ac:dyDescent="0.3"/>
    <row r="9" s="266" customFormat="1" x14ac:dyDescent="0.3"/>
    <row r="10" s="266" customFormat="1" x14ac:dyDescent="0.3"/>
    <row r="11" s="266" customFormat="1" x14ac:dyDescent="0.3"/>
    <row r="12" s="266" customFormat="1" x14ac:dyDescent="0.3"/>
    <row r="13" s="266" customFormat="1" x14ac:dyDescent="0.3"/>
    <row r="14" s="266" customFormat="1" x14ac:dyDescent="0.3"/>
    <row r="15" s="266" customFormat="1" x14ac:dyDescent="0.3"/>
    <row r="16" s="266" customFormat="1" x14ac:dyDescent="0.3"/>
    <row r="17" s="266" customFormat="1" x14ac:dyDescent="0.3"/>
    <row r="18" s="266" customFormat="1" x14ac:dyDescent="0.3"/>
    <row r="19" s="266" customFormat="1" x14ac:dyDescent="0.3"/>
    <row r="20" s="266" customFormat="1" x14ac:dyDescent="0.3"/>
    <row r="21" s="266" customFormat="1" x14ac:dyDescent="0.3"/>
    <row r="22" s="266" customFormat="1" x14ac:dyDescent="0.3"/>
    <row r="23" s="266" customFormat="1" x14ac:dyDescent="0.3"/>
    <row r="24" s="266" customFormat="1" x14ac:dyDescent="0.3"/>
    <row r="25" s="266" customFormat="1" x14ac:dyDescent="0.3"/>
    <row r="26" s="266" customFormat="1" x14ac:dyDescent="0.3"/>
    <row r="27" s="266" customFormat="1" x14ac:dyDescent="0.3"/>
    <row r="28" s="266" customFormat="1" x14ac:dyDescent="0.3"/>
    <row r="29" s="266" customFormat="1" x14ac:dyDescent="0.3"/>
    <row r="30" s="266" customFormat="1" x14ac:dyDescent="0.3"/>
    <row r="31" s="266" customFormat="1" x14ac:dyDescent="0.3"/>
    <row r="32" s="266" customFormat="1" x14ac:dyDescent="0.3"/>
    <row r="33" spans="1:6" s="266" customFormat="1" x14ac:dyDescent="0.3"/>
    <row r="34" spans="1:6" s="266" customFormat="1" x14ac:dyDescent="0.3"/>
    <row r="35" spans="1:6" s="266" customFormat="1" x14ac:dyDescent="0.3"/>
    <row r="36" spans="1:6" s="266" customFormat="1" x14ac:dyDescent="0.3"/>
    <row r="37" spans="1:6" s="266" customFormat="1" x14ac:dyDescent="0.3"/>
    <row r="38" spans="1:6" s="266" customFormat="1" x14ac:dyDescent="0.3"/>
    <row r="39" spans="1:6" s="266" customFormat="1" x14ac:dyDescent="0.3"/>
    <row r="40" spans="1:6" s="266" customFormat="1" x14ac:dyDescent="0.3"/>
    <row r="41" spans="1:6" s="266" customFormat="1" x14ac:dyDescent="0.3"/>
    <row r="42" spans="1:6" s="266" customFormat="1" x14ac:dyDescent="0.3"/>
    <row r="43" spans="1:6" s="266" customFormat="1" x14ac:dyDescent="0.3"/>
    <row r="44" spans="1:6" s="266" customFormat="1" x14ac:dyDescent="0.3"/>
    <row r="45" spans="1:6" s="266" customFormat="1" x14ac:dyDescent="0.3"/>
    <row r="46" spans="1:6" s="266" customFormat="1" x14ac:dyDescent="0.3"/>
    <row r="47" spans="1:6" s="266" customFormat="1" ht="16.5" x14ac:dyDescent="0.3">
      <c r="A47" s="351" t="s">
        <v>62</v>
      </c>
      <c r="B47" s="380"/>
      <c r="C47" s="380"/>
      <c r="D47" s="380"/>
      <c r="E47" s="380"/>
      <c r="F47" s="380"/>
    </row>
    <row r="48" spans="1:6" s="266" customFormat="1" x14ac:dyDescent="0.3">
      <c r="A48" s="352" t="s">
        <v>356</v>
      </c>
      <c r="B48" s="380"/>
      <c r="C48" s="380"/>
      <c r="D48" s="380"/>
      <c r="E48" s="380"/>
      <c r="F48" s="380"/>
    </row>
    <row r="49" spans="1:6" s="266" customFormat="1" x14ac:dyDescent="0.3">
      <c r="A49" s="350"/>
      <c r="B49" s="565"/>
      <c r="C49" s="565"/>
      <c r="D49" s="565"/>
      <c r="E49" s="565"/>
      <c r="F49" s="565"/>
    </row>
    <row r="50" spans="1:6" s="266" customFormat="1" ht="16.5" x14ac:dyDescent="0.3">
      <c r="A50" s="349" t="s">
        <v>271</v>
      </c>
      <c r="B50" s="225"/>
      <c r="C50" s="299"/>
      <c r="D50" s="225"/>
      <c r="E50" s="225"/>
      <c r="F50" s="315"/>
    </row>
    <row r="51" spans="1:6" s="266" customFormat="1" ht="17.25" x14ac:dyDescent="0.3">
      <c r="A51" s="350"/>
      <c r="B51" s="224"/>
      <c r="C51" s="299"/>
      <c r="D51" s="224"/>
      <c r="E51" s="224"/>
      <c r="F51" s="315"/>
    </row>
    <row r="52" spans="1:6" s="266" customFormat="1" ht="17.25" x14ac:dyDescent="0.3">
      <c r="A52" s="349" t="s">
        <v>272</v>
      </c>
      <c r="B52" s="224"/>
      <c r="C52" s="299"/>
      <c r="D52" s="224"/>
      <c r="E52" s="224"/>
      <c r="F52" s="315"/>
    </row>
    <row r="53" spans="1:6" s="266" customFormat="1" x14ac:dyDescent="0.3"/>
    <row r="54" spans="1:6" s="266" customFormat="1" x14ac:dyDescent="0.3"/>
    <row r="55" spans="1:6" s="266" customFormat="1" x14ac:dyDescent="0.3"/>
    <row r="56" spans="1:6" s="266" customFormat="1" x14ac:dyDescent="0.3"/>
    <row r="57" spans="1:6" s="266" customFormat="1" x14ac:dyDescent="0.3"/>
    <row r="58" spans="1:6" s="266" customFormat="1" x14ac:dyDescent="0.3"/>
    <row r="59" spans="1:6" s="266" customFormat="1" x14ac:dyDescent="0.3"/>
    <row r="60" spans="1:6" s="266" customFormat="1" x14ac:dyDescent="0.3"/>
    <row r="61" spans="1:6" s="266" customFormat="1" x14ac:dyDescent="0.3"/>
    <row r="62" spans="1:6" s="266" customFormat="1" x14ac:dyDescent="0.3"/>
    <row r="63" spans="1:6" s="266" customFormat="1" x14ac:dyDescent="0.3"/>
    <row r="64" spans="1:6" s="266" customFormat="1" x14ac:dyDescent="0.3"/>
    <row r="65" s="266" customFormat="1" x14ac:dyDescent="0.3"/>
    <row r="66" s="266" customFormat="1" x14ac:dyDescent="0.3"/>
    <row r="67" s="266" customFormat="1" x14ac:dyDescent="0.3"/>
    <row r="68" s="266" customFormat="1" x14ac:dyDescent="0.3"/>
    <row r="69" s="266" customFormat="1" x14ac:dyDescent="0.3"/>
    <row r="70" s="266" customFormat="1" x14ac:dyDescent="0.3"/>
    <row r="71" s="266" customFormat="1" x14ac:dyDescent="0.3"/>
    <row r="72" s="266" customFormat="1" x14ac:dyDescent="0.3"/>
    <row r="73" s="266" customFormat="1" x14ac:dyDescent="0.3"/>
    <row r="74" s="266" customFormat="1" x14ac:dyDescent="0.3"/>
    <row r="75" s="266" customFormat="1" x14ac:dyDescent="0.3"/>
    <row r="76" s="266" customFormat="1" x14ac:dyDescent="0.3"/>
    <row r="77" s="266" customFormat="1" x14ac:dyDescent="0.3"/>
    <row r="78" s="266" customFormat="1" x14ac:dyDescent="0.3"/>
    <row r="79" s="266" customFormat="1" x14ac:dyDescent="0.3"/>
    <row r="80" s="266" customFormat="1" x14ac:dyDescent="0.3"/>
    <row r="81" s="266" customFormat="1" x14ac:dyDescent="0.3"/>
    <row r="82" s="266" customFormat="1" x14ac:dyDescent="0.3"/>
    <row r="83" s="266" customFormat="1" x14ac:dyDescent="0.3"/>
    <row r="84" s="266" customFormat="1" x14ac:dyDescent="0.3"/>
    <row r="85" s="266" customFormat="1" x14ac:dyDescent="0.3"/>
    <row r="86" s="266" customFormat="1" x14ac:dyDescent="0.3"/>
    <row r="87" s="266" customFormat="1" x14ac:dyDescent="0.3"/>
    <row r="88" s="266" customFormat="1" x14ac:dyDescent="0.3"/>
    <row r="89" s="266" customFormat="1" x14ac:dyDescent="0.3"/>
    <row r="90" s="266" customFormat="1" x14ac:dyDescent="0.3"/>
    <row r="91" s="266" customFormat="1" x14ac:dyDescent="0.3"/>
    <row r="92" s="266" customFormat="1" x14ac:dyDescent="0.3"/>
    <row r="93" s="266" customFormat="1" x14ac:dyDescent="0.3"/>
    <row r="94" s="266" customFormat="1" x14ac:dyDescent="0.3"/>
    <row r="95" s="266" customFormat="1" x14ac:dyDescent="0.3"/>
    <row r="96" s="266" customFormat="1" x14ac:dyDescent="0.3"/>
  </sheetData>
  <mergeCells count="1">
    <mergeCell ref="B49:F49"/>
  </mergeCells>
  <phoneticPr fontId="41" type="noConversion"/>
  <printOptions horizontalCentered="1"/>
  <pageMargins left="0.59" right="0.59" top="0.53" bottom="0.51" header="0.5" footer="0.5"/>
  <pageSetup scale="8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32"/>
  </sheetPr>
  <dimension ref="B1:M101"/>
  <sheetViews>
    <sheetView view="pageBreakPreview" zoomScale="115" zoomScaleNormal="100" workbookViewId="0">
      <selection activeCell="C23" sqref="C23"/>
    </sheetView>
  </sheetViews>
  <sheetFormatPr defaultColWidth="9.140625" defaultRowHeight="16.5" x14ac:dyDescent="0.3"/>
  <cols>
    <col min="1" max="1" width="11.7109375" style="254" customWidth="1"/>
    <col min="2" max="2" width="12" style="254" customWidth="1"/>
    <col min="3" max="5" width="9.140625" style="254"/>
    <col min="6" max="6" width="10.42578125" style="254" customWidth="1"/>
    <col min="7" max="7" width="26.42578125" style="254" customWidth="1"/>
    <col min="8" max="8" width="13.28515625" style="254" hidden="1" customWidth="1"/>
    <col min="9" max="9" width="15.140625" style="254" hidden="1" customWidth="1"/>
    <col min="10" max="13" width="0" style="254" hidden="1" customWidth="1"/>
    <col min="14" max="16384" width="9.140625" style="254"/>
  </cols>
  <sheetData>
    <row r="1" spans="2:10" ht="63.75" customHeight="1" thickBot="1" x14ac:dyDescent="0.35">
      <c r="B1" s="253"/>
    </row>
    <row r="2" spans="2:10" ht="21" customHeight="1" x14ac:dyDescent="0.3">
      <c r="B2" s="255" t="s">
        <v>301</v>
      </c>
      <c r="C2" s="256"/>
      <c r="D2" s="340"/>
      <c r="E2" s="341"/>
      <c r="F2" s="257"/>
      <c r="G2" s="259" t="s">
        <v>288</v>
      </c>
    </row>
    <row r="3" spans="2:10" ht="21" hidden="1" customHeight="1" x14ac:dyDescent="0.3">
      <c r="B3" s="338"/>
      <c r="C3" s="339"/>
      <c r="G3" s="264"/>
    </row>
    <row r="4" spans="2:10" ht="21" customHeight="1" x14ac:dyDescent="0.3">
      <c r="B4" s="338"/>
      <c r="C4" s="339"/>
      <c r="G4" s="264"/>
    </row>
    <row r="5" spans="2:10" ht="21" customHeight="1" x14ac:dyDescent="0.3">
      <c r="B5" s="342" t="s">
        <v>286</v>
      </c>
      <c r="F5" s="343" t="s">
        <v>97</v>
      </c>
      <c r="G5" s="264" t="s">
        <v>285</v>
      </c>
    </row>
    <row r="6" spans="2:10" ht="17.25" thickBot="1" x14ac:dyDescent="0.35">
      <c r="B6" s="260"/>
      <c r="C6" s="261"/>
      <c r="D6" s="261"/>
      <c r="E6" s="261"/>
      <c r="F6" s="261"/>
      <c r="G6" s="262"/>
    </row>
    <row r="7" spans="2:10" ht="17.25" thickBot="1" x14ac:dyDescent="0.35">
      <c r="B7" s="337"/>
      <c r="C7" s="337"/>
      <c r="D7" s="337"/>
      <c r="E7" s="337"/>
      <c r="F7" s="337"/>
      <c r="G7" s="337"/>
    </row>
    <row r="8" spans="2:10" ht="22.5" customHeight="1" x14ac:dyDescent="0.3">
      <c r="B8" s="255" t="s">
        <v>302</v>
      </c>
      <c r="C8" s="256"/>
      <c r="D8" s="257"/>
      <c r="E8" s="258"/>
      <c r="F8" s="257"/>
      <c r="G8" s="259" t="s">
        <v>288</v>
      </c>
    </row>
    <row r="9" spans="2:10" x14ac:dyDescent="0.3">
      <c r="B9" s="623" t="s">
        <v>280</v>
      </c>
      <c r="C9" s="624"/>
      <c r="D9" s="624"/>
      <c r="E9" s="624"/>
      <c r="F9" s="624"/>
      <c r="G9" s="625"/>
    </row>
    <row r="10" spans="2:10" x14ac:dyDescent="0.3">
      <c r="B10" s="623" t="s">
        <v>353</v>
      </c>
      <c r="C10" s="624"/>
      <c r="D10" s="624"/>
      <c r="E10" s="624"/>
      <c r="F10" s="624"/>
      <c r="G10" s="625"/>
    </row>
    <row r="11" spans="2:10" x14ac:dyDescent="0.3">
      <c r="B11" s="342" t="s">
        <v>286</v>
      </c>
      <c r="F11" s="343" t="s">
        <v>97</v>
      </c>
      <c r="G11" s="264" t="s">
        <v>285</v>
      </c>
    </row>
    <row r="12" spans="2:10" ht="17.25" thickBot="1" x14ac:dyDescent="0.35">
      <c r="B12" s="260"/>
      <c r="C12" s="261"/>
      <c r="D12" s="261"/>
      <c r="E12" s="261"/>
      <c r="F12" s="261"/>
      <c r="G12" s="262"/>
    </row>
    <row r="13" spans="2:10" ht="17.25" thickBot="1" x14ac:dyDescent="0.35"/>
    <row r="14" spans="2:10" ht="27.75" customHeight="1" x14ac:dyDescent="0.3">
      <c r="B14" s="255" t="s">
        <v>303</v>
      </c>
      <c r="C14" s="256"/>
      <c r="D14" s="256"/>
      <c r="E14" s="258"/>
      <c r="F14" s="257"/>
      <c r="G14" s="259" t="s">
        <v>288</v>
      </c>
    </row>
    <row r="15" spans="2:10" x14ac:dyDescent="0.3">
      <c r="B15" s="263" t="s">
        <v>220</v>
      </c>
      <c r="G15" s="264"/>
    </row>
    <row r="16" spans="2:10" x14ac:dyDescent="0.3">
      <c r="B16" s="265" t="s">
        <v>283</v>
      </c>
      <c r="C16" s="266"/>
      <c r="G16" s="264"/>
      <c r="J16" s="266"/>
    </row>
    <row r="17" spans="2:13" x14ac:dyDescent="0.3">
      <c r="B17" s="623" t="s">
        <v>281</v>
      </c>
      <c r="C17" s="626"/>
      <c r="G17" s="264"/>
      <c r="J17" s="266"/>
    </row>
    <row r="18" spans="2:13" x14ac:dyDescent="0.3">
      <c r="B18" s="623" t="s">
        <v>282</v>
      </c>
      <c r="C18" s="626"/>
      <c r="G18" s="264"/>
      <c r="J18" s="267"/>
      <c r="K18" s="268"/>
      <c r="L18" s="268"/>
      <c r="M18" s="268"/>
    </row>
    <row r="19" spans="2:13" x14ac:dyDescent="0.3">
      <c r="B19" s="377" t="s">
        <v>348</v>
      </c>
      <c r="C19" s="266"/>
      <c r="G19" s="264"/>
      <c r="J19" s="267"/>
      <c r="K19" s="268"/>
      <c r="L19" s="268"/>
      <c r="M19" s="268"/>
    </row>
    <row r="20" spans="2:13" x14ac:dyDescent="0.3">
      <c r="B20" s="342" t="s">
        <v>286</v>
      </c>
      <c r="F20" s="343" t="s">
        <v>97</v>
      </c>
      <c r="G20" s="264" t="s">
        <v>285</v>
      </c>
      <c r="J20" s="269"/>
      <c r="K20" s="268"/>
      <c r="L20" s="268"/>
      <c r="M20" s="268"/>
    </row>
    <row r="21" spans="2:13" x14ac:dyDescent="0.3">
      <c r="B21" s="265"/>
      <c r="C21" s="266"/>
      <c r="G21" s="264"/>
      <c r="J21" s="269"/>
      <c r="K21" s="268"/>
      <c r="L21" s="268"/>
      <c r="M21" s="268"/>
    </row>
    <row r="22" spans="2:13" ht="17.25" thickBot="1" x14ac:dyDescent="0.35">
      <c r="B22" s="260" t="s">
        <v>350</v>
      </c>
      <c r="C22" s="270"/>
      <c r="D22" s="271"/>
      <c r="E22" s="271"/>
      <c r="F22" s="271"/>
      <c r="G22" s="272"/>
    </row>
    <row r="23" spans="2:13" ht="17.25" thickBot="1" x14ac:dyDescent="0.35"/>
    <row r="24" spans="2:13" x14ac:dyDescent="0.3">
      <c r="B24" s="255" t="s">
        <v>304</v>
      </c>
      <c r="C24" s="256"/>
      <c r="D24" s="256"/>
      <c r="E24" s="273"/>
      <c r="F24" s="274"/>
      <c r="G24" s="259" t="s">
        <v>288</v>
      </c>
      <c r="H24" s="275"/>
      <c r="I24" s="275"/>
    </row>
    <row r="25" spans="2:13" x14ac:dyDescent="0.3">
      <c r="B25" s="627" t="s">
        <v>284</v>
      </c>
      <c r="C25" s="628"/>
      <c r="D25" s="628"/>
      <c r="E25" s="276"/>
      <c r="F25" s="276"/>
      <c r="G25" s="277"/>
      <c r="H25" s="278"/>
      <c r="I25" s="278"/>
    </row>
    <row r="26" spans="2:13" x14ac:dyDescent="0.3">
      <c r="B26" s="246" t="s">
        <v>129</v>
      </c>
      <c r="D26" s="279"/>
      <c r="F26" s="276"/>
      <c r="G26" s="277"/>
      <c r="H26" s="278"/>
      <c r="I26" s="278"/>
    </row>
    <row r="27" spans="2:13" x14ac:dyDescent="0.3">
      <c r="B27" s="246" t="s">
        <v>221</v>
      </c>
      <c r="D27" s="279"/>
      <c r="F27" s="276"/>
      <c r="G27" s="277"/>
      <c r="H27" s="278"/>
      <c r="I27" s="278"/>
    </row>
    <row r="28" spans="2:13" x14ac:dyDescent="0.3">
      <c r="B28" s="246" t="s">
        <v>243</v>
      </c>
      <c r="D28" s="280"/>
      <c r="F28" s="276"/>
      <c r="G28" s="277"/>
      <c r="H28" s="278"/>
      <c r="I28" s="278"/>
    </row>
    <row r="29" spans="2:13" x14ac:dyDescent="0.3">
      <c r="B29" s="263"/>
      <c r="D29" s="281"/>
      <c r="E29" s="276"/>
      <c r="F29" s="276"/>
      <c r="G29" s="277"/>
      <c r="H29" s="278"/>
      <c r="I29" s="278"/>
    </row>
    <row r="30" spans="2:13" x14ac:dyDescent="0.3">
      <c r="B30" s="282" t="s">
        <v>222</v>
      </c>
      <c r="D30" s="279"/>
      <c r="E30" s="283"/>
      <c r="F30" s="283"/>
      <c r="G30" s="264"/>
      <c r="H30" s="283"/>
      <c r="I30" s="283"/>
    </row>
    <row r="31" spans="2:13" x14ac:dyDescent="0.3">
      <c r="B31" s="282" t="s">
        <v>223</v>
      </c>
      <c r="D31" s="280"/>
      <c r="E31" s="283"/>
      <c r="F31" s="283"/>
      <c r="G31" s="284"/>
      <c r="H31" s="283"/>
      <c r="I31" s="283"/>
    </row>
    <row r="32" spans="2:13" x14ac:dyDescent="0.3">
      <c r="B32" s="282" t="s">
        <v>224</v>
      </c>
      <c r="D32" s="280"/>
      <c r="E32" s="283"/>
      <c r="F32" s="283"/>
      <c r="G32" s="264"/>
      <c r="H32" s="285"/>
      <c r="I32" s="266"/>
    </row>
    <row r="33" spans="2:10" x14ac:dyDescent="0.3">
      <c r="B33" s="286" t="s">
        <v>225</v>
      </c>
      <c r="D33" s="287"/>
      <c r="E33" s="283"/>
      <c r="F33" s="283"/>
      <c r="G33" s="264"/>
      <c r="H33" s="285"/>
    </row>
    <row r="34" spans="2:10" ht="27" x14ac:dyDescent="0.3">
      <c r="B34" s="288" t="s">
        <v>305</v>
      </c>
      <c r="C34" s="336"/>
      <c r="D34" s="279"/>
      <c r="E34" s="289" t="s">
        <v>226</v>
      </c>
      <c r="F34" s="283"/>
      <c r="G34" s="264"/>
      <c r="I34" s="285"/>
      <c r="J34" s="290"/>
    </row>
    <row r="35" spans="2:10" x14ac:dyDescent="0.3">
      <c r="B35" s="282" t="s">
        <v>287</v>
      </c>
      <c r="D35" s="279"/>
      <c r="E35" s="279"/>
      <c r="F35" s="279"/>
      <c r="G35" s="264"/>
      <c r="H35" s="285"/>
      <c r="I35" s="290"/>
    </row>
    <row r="36" spans="2:10" x14ac:dyDescent="0.3">
      <c r="B36" s="288"/>
      <c r="D36" s="289"/>
      <c r="E36" s="283"/>
      <c r="F36" s="283"/>
      <c r="G36" s="264"/>
      <c r="H36" s="285"/>
      <c r="I36" s="290"/>
    </row>
    <row r="37" spans="2:10" x14ac:dyDescent="0.3">
      <c r="B37" s="342" t="s">
        <v>286</v>
      </c>
      <c r="F37" s="343" t="s">
        <v>97</v>
      </c>
      <c r="G37" s="264" t="s">
        <v>285</v>
      </c>
    </row>
    <row r="38" spans="2:10" ht="17.25" thickBot="1" x14ac:dyDescent="0.35">
      <c r="B38" s="260"/>
      <c r="C38" s="261"/>
      <c r="D38" s="261"/>
      <c r="E38" s="261"/>
      <c r="F38" s="261"/>
      <c r="G38" s="262"/>
    </row>
    <row r="101" spans="2:2" x14ac:dyDescent="0.3">
      <c r="B101" s="268" t="s">
        <v>355</v>
      </c>
    </row>
  </sheetData>
  <mergeCells count="5">
    <mergeCell ref="B9:G9"/>
    <mergeCell ref="B17:C17"/>
    <mergeCell ref="B25:D25"/>
    <mergeCell ref="B10:G10"/>
    <mergeCell ref="B18:C18"/>
  </mergeCells>
  <phoneticPr fontId="31" type="noConversion"/>
  <pageMargins left="0.32" right="0.47" top="0.63" bottom="1" header="0.19" footer="0.5"/>
  <pageSetup scale="96"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41"/>
  <sheetViews>
    <sheetView zoomScale="75" workbookViewId="0">
      <pane ySplit="2" topLeftCell="A3" activePane="bottomLeft" state="frozen"/>
      <selection activeCell="B5" sqref="B5"/>
      <selection pane="bottomLeft" activeCell="N17" sqref="N17"/>
    </sheetView>
  </sheetViews>
  <sheetFormatPr defaultColWidth="9.140625" defaultRowHeight="15.75" x14ac:dyDescent="0.25"/>
  <cols>
    <col min="1" max="1" width="36.42578125" style="1" customWidth="1"/>
    <col min="2" max="2" width="13.7109375" style="7" customWidth="1"/>
    <col min="3" max="3" width="8.7109375" style="9" customWidth="1"/>
    <col min="4" max="4" width="1.7109375" style="1" customWidth="1"/>
    <col min="5" max="5" width="13.7109375" style="1" customWidth="1"/>
    <col min="6" max="6" width="5.28515625" style="1" customWidth="1"/>
    <col min="7" max="7" width="1.7109375" style="1" customWidth="1"/>
    <col min="8" max="8" width="9.140625" style="1"/>
    <col min="9" max="9" width="6.85546875" style="1" customWidth="1"/>
    <col min="10" max="16384" width="9.140625" style="1"/>
  </cols>
  <sheetData>
    <row r="1" spans="1:9" ht="20.25" x14ac:dyDescent="0.3">
      <c r="A1" s="25" t="s">
        <v>92</v>
      </c>
      <c r="B1" s="26"/>
      <c r="C1" s="27"/>
      <c r="D1" s="28"/>
      <c r="E1" s="28"/>
      <c r="F1" s="28"/>
      <c r="G1" s="28"/>
      <c r="H1" s="28"/>
      <c r="I1" s="28"/>
    </row>
    <row r="2" spans="1:9" ht="20.25" x14ac:dyDescent="0.3">
      <c r="A2" s="25" t="s">
        <v>40</v>
      </c>
      <c r="B2" s="29">
        <f>'Stand Catering 2024'!D7</f>
        <v>0</v>
      </c>
      <c r="C2" s="27"/>
      <c r="D2" s="28"/>
      <c r="E2" s="28"/>
      <c r="F2" s="28"/>
      <c r="G2" s="28"/>
      <c r="H2" s="28"/>
      <c r="I2" s="28"/>
    </row>
    <row r="4" spans="1:9" ht="12.95" customHeight="1" x14ac:dyDescent="0.25">
      <c r="B4" s="21" t="s">
        <v>37</v>
      </c>
      <c r="C4" s="22"/>
      <c r="E4" s="23" t="s">
        <v>39</v>
      </c>
      <c r="F4" s="22"/>
      <c r="H4" s="23" t="s">
        <v>38</v>
      </c>
      <c r="I4" s="22"/>
    </row>
    <row r="5" spans="1:9" x14ac:dyDescent="0.25">
      <c r="A5" s="2" t="s">
        <v>15</v>
      </c>
      <c r="B5" s="10" t="s">
        <v>28</v>
      </c>
      <c r="C5" s="11"/>
      <c r="E5" s="10" t="s">
        <v>28</v>
      </c>
      <c r="F5" s="11"/>
      <c r="H5" s="10" t="s">
        <v>28</v>
      </c>
      <c r="I5" s="11"/>
    </row>
    <row r="6" spans="1:9" x14ac:dyDescent="0.25">
      <c r="A6" s="4" t="s">
        <v>29</v>
      </c>
      <c r="B6" s="12" t="e">
        <f>'Deposit Request'!F22</f>
        <v>#REF!</v>
      </c>
      <c r="C6" s="13" t="e">
        <f>IF(B8=0,0,B6/B8)</f>
        <v>#REF!</v>
      </c>
      <c r="D6" s="8"/>
      <c r="E6" s="12"/>
      <c r="F6" s="13">
        <f>IF(E8=0,0,E6/E8)</f>
        <v>0</v>
      </c>
      <c r="H6" s="12" t="e">
        <f>B6-E6</f>
        <v>#REF!</v>
      </c>
      <c r="I6" s="13" t="e">
        <f>C6-F6</f>
        <v>#REF!</v>
      </c>
    </row>
    <row r="7" spans="1:9" x14ac:dyDescent="0.25">
      <c r="A7" s="4" t="s">
        <v>30</v>
      </c>
      <c r="B7" s="14" t="e">
        <f>'Stand Catering 2024'!#REF!+#REF!+#REF!+'FS Day 4'!F44+'FS Day 5'!F42+'FS Day 6'!F64+'FS Day 7'!F77</f>
        <v>#REF!</v>
      </c>
      <c r="C7" s="13" t="e">
        <f>IF(B8=0,0,B7/B8)</f>
        <v>#REF!</v>
      </c>
      <c r="E7" s="14"/>
      <c r="F7" s="13">
        <f>IF(E8=0,0,E7/E8)</f>
        <v>0</v>
      </c>
      <c r="H7" s="14" t="e">
        <f>B7-E7</f>
        <v>#REF!</v>
      </c>
      <c r="I7" s="13" t="e">
        <f>C7-F7</f>
        <v>#REF!</v>
      </c>
    </row>
    <row r="8" spans="1:9" x14ac:dyDescent="0.25">
      <c r="A8" s="2" t="s">
        <v>22</v>
      </c>
      <c r="B8" s="15" t="e">
        <f>SUM(B6:B7)</f>
        <v>#REF!</v>
      </c>
      <c r="C8" s="16"/>
      <c r="E8" s="15">
        <f>SUM(E6:E7)</f>
        <v>0</v>
      </c>
      <c r="F8" s="16"/>
      <c r="H8" s="15" t="e">
        <f>SUM(H6:H7)</f>
        <v>#REF!</v>
      </c>
      <c r="I8" s="16"/>
    </row>
    <row r="9" spans="1:9" x14ac:dyDescent="0.25">
      <c r="B9" s="12"/>
      <c r="C9" s="16"/>
      <c r="E9" s="12"/>
      <c r="F9" s="16"/>
      <c r="H9" s="12"/>
      <c r="I9" s="16"/>
    </row>
    <row r="10" spans="1:9" x14ac:dyDescent="0.25">
      <c r="A10" s="4" t="s">
        <v>16</v>
      </c>
      <c r="B10" s="12"/>
      <c r="C10" s="16"/>
      <c r="E10" s="12"/>
      <c r="F10" s="16"/>
      <c r="H10" s="12"/>
      <c r="I10" s="16"/>
    </row>
    <row r="11" spans="1:9" x14ac:dyDescent="0.25">
      <c r="A11" s="6" t="s">
        <v>17</v>
      </c>
      <c r="B11" s="12" t="e">
        <f>'Deposit Request'!F26</f>
        <v>#REF!</v>
      </c>
      <c r="C11" s="16"/>
      <c r="E11" s="12"/>
      <c r="F11" s="16"/>
      <c r="H11" s="12" t="e">
        <f>B11-E11</f>
        <v>#REF!</v>
      </c>
      <c r="I11" s="16"/>
    </row>
    <row r="12" spans="1:9" x14ac:dyDescent="0.25">
      <c r="A12" s="6" t="s">
        <v>209</v>
      </c>
      <c r="B12" s="12" t="e">
        <f>'Stand Catering 2024'!#REF!+#REF!+#REF!+'FS Day 4'!F48+'FS Day 5'!F46+'FS Day 6'!F78+'FS Day 7'!F83</f>
        <v>#REF!</v>
      </c>
      <c r="C12" s="16"/>
      <c r="E12" s="12"/>
      <c r="F12" s="16"/>
      <c r="H12" s="12" t="e">
        <f>B12-E12</f>
        <v>#REF!</v>
      </c>
      <c r="I12" s="16"/>
    </row>
    <row r="13" spans="1:9" x14ac:dyDescent="0.25">
      <c r="A13" s="6" t="s">
        <v>19</v>
      </c>
      <c r="B13" s="12" t="e">
        <f>'Stand Catering 2024'!#REF!+#REF!+#REF!+'FS Day 4'!F55+'FS Day 5'!F53+'FS Day 6'!F91+'FS Day 7'!F96</f>
        <v>#REF!</v>
      </c>
      <c r="C13" s="16"/>
      <c r="E13" s="12"/>
      <c r="F13" s="16"/>
      <c r="H13" s="12" t="e">
        <f>B13-E13</f>
        <v>#REF!</v>
      </c>
      <c r="I13" s="16"/>
    </row>
    <row r="14" spans="1:9" x14ac:dyDescent="0.25">
      <c r="A14" s="6" t="s">
        <v>20</v>
      </c>
      <c r="B14" s="14"/>
      <c r="C14" s="16"/>
      <c r="E14" s="14"/>
      <c r="F14" s="16"/>
      <c r="H14" s="14">
        <f>B14-E14</f>
        <v>0</v>
      </c>
      <c r="I14" s="16"/>
    </row>
    <row r="15" spans="1:9" x14ac:dyDescent="0.25">
      <c r="A15" s="4" t="s">
        <v>21</v>
      </c>
      <c r="B15" s="15" t="e">
        <f>SUM(B11:B14)</f>
        <v>#REF!</v>
      </c>
      <c r="C15" s="16"/>
      <c r="E15" s="15">
        <f>SUM(E11:E14)</f>
        <v>0</v>
      </c>
      <c r="F15" s="16"/>
      <c r="H15" s="15" t="e">
        <f>SUM(H11:H14)</f>
        <v>#REF!</v>
      </c>
      <c r="I15" s="16"/>
    </row>
    <row r="16" spans="1:9" x14ac:dyDescent="0.25">
      <c r="B16" s="12"/>
      <c r="C16" s="16"/>
      <c r="E16" s="12"/>
      <c r="F16" s="16"/>
      <c r="H16" s="12"/>
      <c r="I16" s="16"/>
    </row>
    <row r="17" spans="1:9" ht="18.75" x14ac:dyDescent="0.3">
      <c r="A17" s="3" t="s">
        <v>23</v>
      </c>
      <c r="B17" s="17" t="e">
        <f>+B8+B15</f>
        <v>#REF!</v>
      </c>
      <c r="C17" s="16"/>
      <c r="E17" s="17">
        <f>+E8+E15</f>
        <v>0</v>
      </c>
      <c r="F17" s="16"/>
      <c r="H17" s="17" t="e">
        <f>+H8+H15</f>
        <v>#REF!</v>
      </c>
      <c r="I17" s="16"/>
    </row>
    <row r="18" spans="1:9" x14ac:dyDescent="0.25">
      <c r="B18" s="12"/>
      <c r="C18" s="16"/>
      <c r="E18" s="12"/>
      <c r="F18" s="16"/>
      <c r="H18" s="12"/>
      <c r="I18" s="16"/>
    </row>
    <row r="19" spans="1:9" x14ac:dyDescent="0.25">
      <c r="A19" s="2" t="s">
        <v>24</v>
      </c>
      <c r="B19" s="12"/>
      <c r="C19" s="16"/>
      <c r="E19" s="12"/>
      <c r="F19" s="16"/>
      <c r="H19" s="12"/>
      <c r="I19" s="16"/>
    </row>
    <row r="20" spans="1:9" x14ac:dyDescent="0.25">
      <c r="A20" s="4" t="s">
        <v>32</v>
      </c>
      <c r="B20" s="12" t="e">
        <f>B6*0.18</f>
        <v>#REF!</v>
      </c>
      <c r="C20" s="13" t="e">
        <f>IF(B6=0,0,B20/B6)</f>
        <v>#REF!</v>
      </c>
      <c r="E20" s="12"/>
      <c r="F20" s="13">
        <f>IF(E6=0,0,E20/E6)</f>
        <v>0</v>
      </c>
      <c r="H20" s="12" t="e">
        <f>B20-E20</f>
        <v>#REF!</v>
      </c>
      <c r="I20" s="13" t="e">
        <f>C20-F20</f>
        <v>#REF!</v>
      </c>
    </row>
    <row r="21" spans="1:9" x14ac:dyDescent="0.25">
      <c r="A21" s="4" t="s">
        <v>33</v>
      </c>
      <c r="B21" s="14" t="e">
        <f>B7*0.18</f>
        <v>#REF!</v>
      </c>
      <c r="C21" s="13" t="e">
        <f>IF(B7=0,0,B21/B7)</f>
        <v>#REF!</v>
      </c>
      <c r="E21" s="14"/>
      <c r="F21" s="13">
        <f>IF(E7=0,0,E21/E7)</f>
        <v>0</v>
      </c>
      <c r="H21" s="14" t="e">
        <f>B21-E21</f>
        <v>#REF!</v>
      </c>
      <c r="I21" s="13" t="e">
        <f>C21-F21</f>
        <v>#REF!</v>
      </c>
    </row>
    <row r="22" spans="1:9" x14ac:dyDescent="0.25">
      <c r="A22" s="2" t="s">
        <v>31</v>
      </c>
      <c r="B22" s="15" t="e">
        <f>SUM(B20:B21)</f>
        <v>#REF!</v>
      </c>
      <c r="C22" s="16"/>
      <c r="E22" s="15">
        <f>SUM(E20:E21)</f>
        <v>0</v>
      </c>
      <c r="F22" s="16"/>
      <c r="H22" s="15" t="e">
        <f>SUM(H20:H21)</f>
        <v>#REF!</v>
      </c>
      <c r="I22" s="16"/>
    </row>
    <row r="23" spans="1:9" x14ac:dyDescent="0.25">
      <c r="B23" s="12"/>
      <c r="C23" s="16"/>
      <c r="E23" s="12"/>
      <c r="F23" s="16"/>
      <c r="H23" s="12"/>
      <c r="I23" s="16"/>
    </row>
    <row r="24" spans="1:9" ht="31.5" x14ac:dyDescent="0.25">
      <c r="A24" s="200" t="s">
        <v>210</v>
      </c>
      <c r="B24" s="15">
        <v>0</v>
      </c>
      <c r="C24" s="13" t="e">
        <f>IF(B15=0,0,B24/B15)</f>
        <v>#REF!</v>
      </c>
      <c r="E24" s="15">
        <v>0</v>
      </c>
      <c r="F24" s="13">
        <f>IF(E15=0,0,E24/E15)</f>
        <v>0</v>
      </c>
      <c r="H24" s="15">
        <f>B24-E24</f>
        <v>0</v>
      </c>
      <c r="I24" s="13" t="e">
        <f>C24-F24</f>
        <v>#REF!</v>
      </c>
    </row>
    <row r="25" spans="1:9" x14ac:dyDescent="0.25">
      <c r="B25" s="12"/>
      <c r="C25" s="16"/>
      <c r="E25" s="12"/>
      <c r="F25" s="16"/>
      <c r="H25" s="12"/>
      <c r="I25" s="16"/>
    </row>
    <row r="26" spans="1:9" x14ac:dyDescent="0.25">
      <c r="A26" s="2" t="s">
        <v>25</v>
      </c>
      <c r="B26" s="15" t="e">
        <f>B8*0.2</f>
        <v>#REF!</v>
      </c>
      <c r="C26" s="13" t="e">
        <f>IF(B8=0,0,B26/B8)</f>
        <v>#REF!</v>
      </c>
      <c r="E26" s="15">
        <v>0</v>
      </c>
      <c r="F26" s="13">
        <f>IF(E8=0,0,E26/E8)</f>
        <v>0</v>
      </c>
      <c r="H26" s="15" t="e">
        <f>B26-E26</f>
        <v>#REF!</v>
      </c>
      <c r="I26" s="13" t="e">
        <f>C26-F26</f>
        <v>#REF!</v>
      </c>
    </row>
    <row r="27" spans="1:9" x14ac:dyDescent="0.25">
      <c r="B27" s="12"/>
      <c r="C27" s="16"/>
      <c r="E27" s="12"/>
      <c r="F27" s="16"/>
      <c r="H27" s="12"/>
      <c r="I27" s="16"/>
    </row>
    <row r="28" spans="1:9" x14ac:dyDescent="0.25">
      <c r="A28" s="2" t="s">
        <v>35</v>
      </c>
      <c r="B28" s="12" t="e">
        <f>B8*0.02</f>
        <v>#REF!</v>
      </c>
      <c r="C28" s="13" t="e">
        <f>IF(B8=0,0,B28/B8)</f>
        <v>#REF!</v>
      </c>
      <c r="E28" s="12">
        <v>0</v>
      </c>
      <c r="F28" s="13">
        <f>IF(E8=0,0,E28/E8)</f>
        <v>0</v>
      </c>
      <c r="H28" s="12" t="e">
        <f>B28-E28</f>
        <v>#REF!</v>
      </c>
      <c r="I28" s="13" t="e">
        <f>C28-F28</f>
        <v>#REF!</v>
      </c>
    </row>
    <row r="29" spans="1:9" x14ac:dyDescent="0.25">
      <c r="A29" s="2" t="s">
        <v>73</v>
      </c>
      <c r="B29" s="12"/>
      <c r="C29" s="16"/>
      <c r="E29" s="12"/>
      <c r="F29" s="16"/>
      <c r="H29" s="12"/>
      <c r="I29" s="16"/>
    </row>
    <row r="30" spans="1:9" x14ac:dyDescent="0.25">
      <c r="A30" s="5" t="s">
        <v>34</v>
      </c>
      <c r="B30" s="12"/>
      <c r="C30" s="13" t="e">
        <f>IF(B8=0,0,B30/B8)</f>
        <v>#REF!</v>
      </c>
      <c r="E30" s="12"/>
      <c r="F30" s="13">
        <f>IF(E8=0,0,E30/E8)</f>
        <v>0</v>
      </c>
      <c r="H30" s="12">
        <f>B30-E30</f>
        <v>0</v>
      </c>
      <c r="I30" s="13" t="e">
        <f>C30-F30</f>
        <v>#REF!</v>
      </c>
    </row>
    <row r="31" spans="1:9" x14ac:dyDescent="0.25">
      <c r="A31" s="5" t="s">
        <v>18</v>
      </c>
      <c r="B31" s="12" t="e">
        <f>B8*0.08</f>
        <v>#REF!</v>
      </c>
      <c r="C31" s="13">
        <v>0.08</v>
      </c>
      <c r="E31" s="12"/>
      <c r="F31" s="13"/>
      <c r="H31" s="12"/>
      <c r="I31" s="13"/>
    </row>
    <row r="32" spans="1:9" x14ac:dyDescent="0.25">
      <c r="A32" s="5" t="s">
        <v>20</v>
      </c>
      <c r="B32" s="14"/>
      <c r="C32" s="13" t="e">
        <f>IF(B8=0,0,B32/B8)</f>
        <v>#REF!</v>
      </c>
      <c r="E32" s="14"/>
      <c r="F32" s="13">
        <f>IF(E8=0,0,E32/E8)</f>
        <v>0</v>
      </c>
      <c r="H32" s="14">
        <f>B32-E32</f>
        <v>0</v>
      </c>
      <c r="I32" s="20" t="e">
        <f>C32-F32</f>
        <v>#REF!</v>
      </c>
    </row>
    <row r="33" spans="1:9" x14ac:dyDescent="0.25">
      <c r="B33" s="15"/>
      <c r="C33" s="13"/>
      <c r="E33" s="15"/>
      <c r="F33" s="13"/>
      <c r="H33" s="15"/>
      <c r="I33" s="13"/>
    </row>
    <row r="34" spans="1:9" x14ac:dyDescent="0.25">
      <c r="B34" s="12"/>
      <c r="C34" s="16"/>
      <c r="E34" s="12"/>
      <c r="F34" s="16"/>
      <c r="H34" s="12"/>
      <c r="I34" s="16"/>
    </row>
    <row r="35" spans="1:9" x14ac:dyDescent="0.25">
      <c r="A35" s="2" t="s">
        <v>26</v>
      </c>
      <c r="B35" s="15" t="e">
        <f>B8*0.12</f>
        <v>#REF!</v>
      </c>
      <c r="C35" s="13" t="e">
        <f>IF(B8=0,0,B35/B8)</f>
        <v>#REF!</v>
      </c>
      <c r="E35" s="15">
        <f>E8*0.12</f>
        <v>0</v>
      </c>
      <c r="F35" s="13">
        <f>IF(E8=0,0,E35/E8)</f>
        <v>0</v>
      </c>
      <c r="H35" s="15" t="e">
        <f>B35-E35</f>
        <v>#REF!</v>
      </c>
      <c r="I35" s="13" t="e">
        <f>C35-F35</f>
        <v>#REF!</v>
      </c>
    </row>
    <row r="36" spans="1:9" x14ac:dyDescent="0.25">
      <c r="B36" s="12"/>
      <c r="C36" s="16"/>
      <c r="E36" s="12"/>
      <c r="F36" s="16"/>
      <c r="H36" s="12"/>
      <c r="I36" s="16"/>
    </row>
    <row r="37" spans="1:9" ht="19.5" thickBot="1" x14ac:dyDescent="0.35">
      <c r="A37" s="3" t="s">
        <v>27</v>
      </c>
      <c r="B37" s="18" t="e">
        <f>B17-B22-B24-B26-B33-B35</f>
        <v>#REF!</v>
      </c>
      <c r="C37" s="13" t="e">
        <f>IF(B8=0,0,B37/B8)</f>
        <v>#REF!</v>
      </c>
      <c r="E37" s="18">
        <f>E17-E22-E24-E26-E33-E35</f>
        <v>0</v>
      </c>
      <c r="F37" s="13">
        <f>IF(E8=0,0,E37/E8)</f>
        <v>0</v>
      </c>
      <c r="H37" s="18" t="e">
        <f>H17-H22-H24-H26-H33-H35</f>
        <v>#REF!</v>
      </c>
      <c r="I37" s="13" t="e">
        <f>C37-F37</f>
        <v>#REF!</v>
      </c>
    </row>
    <row r="38" spans="1:9" ht="16.5" thickTop="1" x14ac:dyDescent="0.25">
      <c r="B38" s="14"/>
      <c r="C38" s="19"/>
      <c r="E38" s="14"/>
      <c r="F38" s="19"/>
      <c r="H38" s="14"/>
      <c r="I38" s="19"/>
    </row>
    <row r="40" spans="1:9" ht="18.75" x14ac:dyDescent="0.3">
      <c r="A40" s="24" t="s">
        <v>36</v>
      </c>
    </row>
    <row r="41" spans="1:9" x14ac:dyDescent="0.25">
      <c r="A41" s="1" t="s">
        <v>74</v>
      </c>
    </row>
  </sheetData>
  <customSheetViews>
    <customSheetView guid="{EC569811-B6D2-11D7-B925-00508B4D6D8A}" scale="75" fitToPage="1" showRuler="0">
      <pane ySplit="2" topLeftCell="A30" activePane="bottomLeft" state="frozen"/>
      <selection pane="bottomLeft" activeCell="B87" sqref="B87:F87"/>
      <rowBreaks count="1" manualBreakCount="1">
        <brk id="38" max="16383" man="1"/>
      </rowBreaks>
      <pageMargins left="0.75" right="0.75" top="1" bottom="1" header="0.5" footer="0.5"/>
      <pageSetup paperSize="9" scale="86" orientation="portrait" r:id="rId1"/>
      <headerFooter alignWithMargins="0">
        <oddFooter>&amp;C&amp;P of &amp;N&amp;R&amp;F</oddFooter>
      </headerFooter>
    </customSheetView>
  </customSheetViews>
  <phoneticPr fontId="31" type="noConversion"/>
  <pageMargins left="0.75" right="0.75" top="1" bottom="1" header="0.5" footer="0.5"/>
  <pageSetup paperSize="9" scale="84" orientation="portrait" r:id="rId2"/>
  <headerFooter alignWithMargins="0">
    <oddFooter>&amp;C&amp;P of &amp;N&amp;R&amp;F</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292"/>
  <sheetViews>
    <sheetView topLeftCell="A15"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4'!F7</f>
        <v>0</v>
      </c>
      <c r="D9" s="154"/>
      <c r="E9" s="155" t="s">
        <v>83</v>
      </c>
      <c r="F9" s="164">
        <f>'FS Day 4'!F4</f>
        <v>0</v>
      </c>
    </row>
    <row r="10" spans="2:9" x14ac:dyDescent="0.25">
      <c r="B10" s="156"/>
      <c r="C10" s="149">
        <f>'FS Day 4'!F8</f>
        <v>0</v>
      </c>
      <c r="E10" s="157" t="s">
        <v>84</v>
      </c>
      <c r="F10" s="188" t="str">
        <f>'FS Day 4'!F5</f>
        <v>10th - 13th November 2013</v>
      </c>
    </row>
    <row r="11" spans="2:9" x14ac:dyDescent="0.25">
      <c r="B11" s="156"/>
      <c r="C11" s="149" t="e">
        <f>'FS Day 4'!F9</f>
        <v>#REF!</v>
      </c>
      <c r="F11" s="158"/>
    </row>
    <row r="12" spans="2:9" x14ac:dyDescent="0.25">
      <c r="B12" s="156"/>
      <c r="C12" s="149">
        <f>'FS Day 4'!F10</f>
        <v>0</v>
      </c>
      <c r="F12" s="158"/>
    </row>
    <row r="13" spans="2:9" x14ac:dyDescent="0.25">
      <c r="B13" s="156"/>
      <c r="C13" s="149">
        <f>'FS Day 4'!F11</f>
        <v>0</v>
      </c>
      <c r="F13" s="158"/>
    </row>
    <row r="14" spans="2:9" ht="16.5" thickBot="1" x14ac:dyDescent="0.3">
      <c r="B14" s="159" t="s">
        <v>41</v>
      </c>
      <c r="C14" s="160">
        <f>'FS Day 4'!F6</f>
        <v>0</v>
      </c>
      <c r="D14" s="160"/>
      <c r="E14" s="161" t="s">
        <v>97</v>
      </c>
      <c r="F14" s="187" t="str">
        <f>F10</f>
        <v>10th - 13th November 2013</v>
      </c>
    </row>
    <row r="15" spans="2:9" ht="9.9499999999999993" customHeight="1" thickBot="1" x14ac:dyDescent="0.3"/>
    <row r="16" spans="2:9" x14ac:dyDescent="0.25">
      <c r="B16" s="153" t="s">
        <v>14</v>
      </c>
      <c r="C16" s="155" t="str">
        <f>'FS Day 4'!C5</f>
        <v>ADIPEC 2013</v>
      </c>
      <c r="D16" s="154"/>
      <c r="E16" s="162" t="s">
        <v>96</v>
      </c>
      <c r="F16" s="164" t="e">
        <f>'FS Day 4'!F2</f>
        <v>#REF!</v>
      </c>
    </row>
    <row r="17" spans="2:6" ht="16.5" thickBot="1" x14ac:dyDescent="0.3">
      <c r="B17" s="159" t="s">
        <v>43</v>
      </c>
      <c r="C17" s="161">
        <f>'FS Day 4'!C12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4'!F42</f>
        <v>0</v>
      </c>
    </row>
    <row r="23" spans="2:6" x14ac:dyDescent="0.25">
      <c r="B23" s="167" t="s">
        <v>45</v>
      </c>
      <c r="F23" s="166">
        <f>'FS Day 4'!F58</f>
        <v>0</v>
      </c>
    </row>
    <row r="24" spans="2:6" x14ac:dyDescent="0.25">
      <c r="B24" s="167" t="s">
        <v>150</v>
      </c>
      <c r="F24" s="166">
        <f>'FS Day 4'!F64</f>
        <v>0</v>
      </c>
    </row>
    <row r="25" spans="2:6" x14ac:dyDescent="0.25">
      <c r="B25" s="167" t="s">
        <v>153</v>
      </c>
      <c r="F25" s="166">
        <f>'FS Day 4'!F70</f>
        <v>0</v>
      </c>
    </row>
    <row r="26" spans="2:6" x14ac:dyDescent="0.25">
      <c r="B26" s="167" t="s">
        <v>46</v>
      </c>
      <c r="F26" s="166">
        <f>'FS Day 4'!F79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topLeftCell="A3">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292"/>
  <sheetViews>
    <sheetView topLeftCell="A16"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5'!F7</f>
        <v>0</v>
      </c>
      <c r="D9" s="154"/>
      <c r="E9" s="155" t="s">
        <v>83</v>
      </c>
      <c r="F9" s="164">
        <f>'FS Day 5'!F4</f>
        <v>0</v>
      </c>
    </row>
    <row r="10" spans="2:9" x14ac:dyDescent="0.25">
      <c r="B10" s="156"/>
      <c r="C10" s="149">
        <f>'FS Day 5'!F8</f>
        <v>0</v>
      </c>
      <c r="E10" s="157" t="s">
        <v>84</v>
      </c>
      <c r="F10" s="188" t="str">
        <f>'FS Day 5'!F5</f>
        <v>10th - 13th November 2013</v>
      </c>
    </row>
    <row r="11" spans="2:9" x14ac:dyDescent="0.25">
      <c r="B11" s="156"/>
      <c r="C11" s="149" t="e">
        <f>'FS Day 5'!F9</f>
        <v>#REF!</v>
      </c>
      <c r="F11" s="158"/>
    </row>
    <row r="12" spans="2:9" x14ac:dyDescent="0.25">
      <c r="B12" s="156"/>
      <c r="C12" s="149">
        <f>'FS Day 5'!F10</f>
        <v>0</v>
      </c>
      <c r="F12" s="158"/>
    </row>
    <row r="13" spans="2:9" x14ac:dyDescent="0.25">
      <c r="B13" s="156"/>
      <c r="C13" s="149">
        <f>'FS Day 5'!F11</f>
        <v>0</v>
      </c>
      <c r="F13" s="158"/>
    </row>
    <row r="14" spans="2:9" ht="16.5" thickBot="1" x14ac:dyDescent="0.3">
      <c r="B14" s="159" t="s">
        <v>41</v>
      </c>
      <c r="C14" s="160">
        <f>'FS Day 5'!F6</f>
        <v>0</v>
      </c>
      <c r="D14" s="160"/>
      <c r="E14" s="161" t="s">
        <v>97</v>
      </c>
      <c r="F14" s="187" t="str">
        <f>F10</f>
        <v>10th - 13th November 2013</v>
      </c>
    </row>
    <row r="15" spans="2:9" ht="9.9499999999999993" customHeight="1" thickBot="1" x14ac:dyDescent="0.3"/>
    <row r="16" spans="2:9" x14ac:dyDescent="0.25">
      <c r="B16" s="153" t="s">
        <v>14</v>
      </c>
      <c r="C16" s="155" t="str">
        <f>'FS Day 5'!C5</f>
        <v>ADIPEC 2013</v>
      </c>
      <c r="D16" s="154"/>
      <c r="E16" s="162" t="s">
        <v>96</v>
      </c>
      <c r="F16" s="164" t="e">
        <f>'FS Day 5'!F2</f>
        <v>#REF!</v>
      </c>
    </row>
    <row r="17" spans="2:6" ht="16.5" thickBot="1" x14ac:dyDescent="0.3">
      <c r="B17" s="159" t="s">
        <v>43</v>
      </c>
      <c r="C17" s="161">
        <f>'FS Day 5'!C12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5'!F42</f>
        <v>0</v>
      </c>
    </row>
    <row r="23" spans="2:6" x14ac:dyDescent="0.25">
      <c r="B23" s="167" t="s">
        <v>45</v>
      </c>
      <c r="F23" s="166">
        <f>'FS Day 5'!F58</f>
        <v>0</v>
      </c>
    </row>
    <row r="24" spans="2:6" x14ac:dyDescent="0.25">
      <c r="B24" s="167" t="s">
        <v>150</v>
      </c>
      <c r="F24" s="166">
        <f>'FS Day 5'!F64</f>
        <v>0</v>
      </c>
    </row>
    <row r="25" spans="2:6" x14ac:dyDescent="0.25">
      <c r="B25" s="167" t="s">
        <v>153</v>
      </c>
      <c r="F25" s="166">
        <f>'FS Day 5'!F70</f>
        <v>0</v>
      </c>
    </row>
    <row r="26" spans="2:6" x14ac:dyDescent="0.25">
      <c r="B26" s="167" t="s">
        <v>46</v>
      </c>
      <c r="F26" s="166">
        <f>'FS Day 5'!F79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topLeftCell="A26">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292"/>
  <sheetViews>
    <sheetView topLeftCell="B12"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6'!F7</f>
        <v>0</v>
      </c>
      <c r="D9" s="154"/>
      <c r="E9" s="155" t="s">
        <v>83</v>
      </c>
      <c r="F9" s="164">
        <f>'FS Day 6'!F4</f>
        <v>0</v>
      </c>
    </row>
    <row r="10" spans="2:9" x14ac:dyDescent="0.25">
      <c r="B10" s="156"/>
      <c r="C10" s="149">
        <f>'FS Day 6'!F8</f>
        <v>0</v>
      </c>
      <c r="E10" s="157" t="s">
        <v>84</v>
      </c>
      <c r="F10" s="188" t="str">
        <f>'FS Day 6'!F5</f>
        <v>10th - 13th November 2013</v>
      </c>
    </row>
    <row r="11" spans="2:9" x14ac:dyDescent="0.25">
      <c r="B11" s="156"/>
      <c r="C11" s="149" t="e">
        <f>'FS Day 6'!F9</f>
        <v>#REF!</v>
      </c>
      <c r="F11" s="158"/>
    </row>
    <row r="12" spans="2:9" x14ac:dyDescent="0.25">
      <c r="B12" s="156"/>
      <c r="C12" s="149">
        <f>'FS Day 6'!F10</f>
        <v>0</v>
      </c>
      <c r="F12" s="158"/>
    </row>
    <row r="13" spans="2:9" x14ac:dyDescent="0.25">
      <c r="B13" s="156"/>
      <c r="C13" s="149">
        <f>'FS Day 6'!F11</f>
        <v>0</v>
      </c>
      <c r="F13" s="158"/>
    </row>
    <row r="14" spans="2:9" ht="16.5" thickBot="1" x14ac:dyDescent="0.3">
      <c r="B14" s="159" t="s">
        <v>41</v>
      </c>
      <c r="C14" s="160">
        <f>'FS Day 6'!F6</f>
        <v>0</v>
      </c>
      <c r="D14" s="160"/>
      <c r="E14" s="161" t="s">
        <v>97</v>
      </c>
      <c r="F14" s="187" t="str">
        <f>F10</f>
        <v>10th - 13th November 2013</v>
      </c>
    </row>
    <row r="15" spans="2:9" ht="9.9499999999999993" customHeight="1" thickBot="1" x14ac:dyDescent="0.3"/>
    <row r="16" spans="2:9" x14ac:dyDescent="0.25">
      <c r="B16" s="153" t="s">
        <v>14</v>
      </c>
      <c r="C16" s="155" t="str">
        <f>'FS Day 6'!C5</f>
        <v>ADIPEC 2013</v>
      </c>
      <c r="D16" s="154"/>
      <c r="E16" s="162" t="s">
        <v>96</v>
      </c>
      <c r="F16" s="164" t="e">
        <f>'FS Day 6'!F2</f>
        <v>#REF!</v>
      </c>
    </row>
    <row r="17" spans="2:6" ht="16.5" thickBot="1" x14ac:dyDescent="0.3">
      <c r="B17" s="159" t="s">
        <v>43</v>
      </c>
      <c r="C17" s="161">
        <f>'FS Day 6'!C12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6'!F42</f>
        <v>0</v>
      </c>
    </row>
    <row r="23" spans="2:6" x14ac:dyDescent="0.25">
      <c r="B23" s="167" t="s">
        <v>45</v>
      </c>
      <c r="F23" s="166">
        <f>'FS Day 6'!F58</f>
        <v>0</v>
      </c>
    </row>
    <row r="24" spans="2:6" x14ac:dyDescent="0.25">
      <c r="B24" s="167" t="s">
        <v>150</v>
      </c>
      <c r="F24" s="166">
        <f>'FS Day 6'!F64</f>
        <v>0</v>
      </c>
    </row>
    <row r="25" spans="2:6" x14ac:dyDescent="0.25">
      <c r="B25" s="167" t="s">
        <v>153</v>
      </c>
      <c r="F25" s="166">
        <f>'FS Day 6'!F70</f>
        <v>0</v>
      </c>
    </row>
    <row r="26" spans="2:6" x14ac:dyDescent="0.25">
      <c r="B26" s="167" t="s">
        <v>46</v>
      </c>
      <c r="F26" s="166">
        <f>'FS Day 6'!F79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topLeftCell="A37">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292"/>
  <sheetViews>
    <sheetView topLeftCell="B15"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7'!F7</f>
        <v>0</v>
      </c>
      <c r="D9" s="154"/>
      <c r="E9" s="155" t="s">
        <v>83</v>
      </c>
      <c r="F9" s="164">
        <f>'FS Day 7'!F4</f>
        <v>0</v>
      </c>
    </row>
    <row r="10" spans="2:9" x14ac:dyDescent="0.25">
      <c r="B10" s="156"/>
      <c r="C10" s="149">
        <f>'FS Day 7'!F8</f>
        <v>0</v>
      </c>
      <c r="E10" s="157" t="s">
        <v>84</v>
      </c>
      <c r="F10" s="188" t="str">
        <f>'FS Day 7'!F5</f>
        <v>10th - 13th November 2013</v>
      </c>
    </row>
    <row r="11" spans="2:9" x14ac:dyDescent="0.25">
      <c r="B11" s="156"/>
      <c r="C11" s="149" t="e">
        <f>'FS Day 7'!F9</f>
        <v>#REF!</v>
      </c>
      <c r="F11" s="158"/>
    </row>
    <row r="12" spans="2:9" x14ac:dyDescent="0.25">
      <c r="B12" s="156"/>
      <c r="C12" s="149">
        <f>'FS Day 7'!F10</f>
        <v>0</v>
      </c>
      <c r="F12" s="158"/>
    </row>
    <row r="13" spans="2:9" x14ac:dyDescent="0.25">
      <c r="B13" s="156"/>
      <c r="C13" s="149">
        <f>'FS Day 7'!F11</f>
        <v>0</v>
      </c>
      <c r="F13" s="158"/>
    </row>
    <row r="14" spans="2:9" ht="16.5" thickBot="1" x14ac:dyDescent="0.3">
      <c r="B14" s="159" t="s">
        <v>41</v>
      </c>
      <c r="C14" s="160">
        <f>'FS Day 7'!F6</f>
        <v>0</v>
      </c>
      <c r="D14" s="160"/>
      <c r="E14" s="161" t="s">
        <v>97</v>
      </c>
      <c r="F14" s="187" t="str">
        <f>F10</f>
        <v>10th - 13th November 2013</v>
      </c>
    </row>
    <row r="15" spans="2:9" ht="9.9499999999999993" customHeight="1" thickBot="1" x14ac:dyDescent="0.3"/>
    <row r="16" spans="2:9" x14ac:dyDescent="0.25">
      <c r="B16" s="153" t="s">
        <v>14</v>
      </c>
      <c r="C16" s="155" t="str">
        <f>'FS Day 7'!C5</f>
        <v>ADIPEC 2013</v>
      </c>
      <c r="D16" s="154"/>
      <c r="E16" s="162" t="s">
        <v>96</v>
      </c>
      <c r="F16" s="164" t="e">
        <f>'FS Day 7'!F2</f>
        <v>#REF!</v>
      </c>
    </row>
    <row r="17" spans="2:6" ht="16.5" thickBot="1" x14ac:dyDescent="0.3">
      <c r="B17" s="159" t="s">
        <v>43</v>
      </c>
      <c r="C17" s="161">
        <f>'FS Day 7'!C12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7'!F42</f>
        <v>0</v>
      </c>
    </row>
    <row r="23" spans="2:6" x14ac:dyDescent="0.25">
      <c r="B23" s="167" t="s">
        <v>45</v>
      </c>
      <c r="F23" s="166">
        <f>'FS Day 7'!F58</f>
        <v>0</v>
      </c>
    </row>
    <row r="24" spans="2:6" x14ac:dyDescent="0.25">
      <c r="B24" s="167" t="s">
        <v>150</v>
      </c>
      <c r="F24" s="166">
        <f>'FS Day 7'!F64</f>
        <v>0</v>
      </c>
    </row>
    <row r="25" spans="2:6" x14ac:dyDescent="0.25">
      <c r="B25" s="167" t="s">
        <v>153</v>
      </c>
      <c r="F25" s="166">
        <f>'FS Day 7'!F70</f>
        <v>0</v>
      </c>
    </row>
    <row r="26" spans="2:6" x14ac:dyDescent="0.25">
      <c r="B26" s="167" t="s">
        <v>46</v>
      </c>
      <c r="F26" s="166">
        <f>'FS Day 7'!F79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customSheetViews>
    <customSheetView guid="{EC569811-B6D2-11D7-B925-00508B4D6D8A}" fitToPage="1" showRuler="0" topLeftCell="A27">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92"/>
  <sheetViews>
    <sheetView topLeftCell="A12" zoomScale="75"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8'!F7</f>
        <v>0</v>
      </c>
      <c r="D9" s="154"/>
      <c r="E9" s="155" t="s">
        <v>83</v>
      </c>
      <c r="F9" s="164">
        <f>'FS Day 8'!F4</f>
        <v>0</v>
      </c>
    </row>
    <row r="10" spans="2:9" x14ac:dyDescent="0.25">
      <c r="B10" s="156"/>
      <c r="C10" s="149">
        <f>'FS Day 8'!F8</f>
        <v>0</v>
      </c>
      <c r="E10" s="157" t="s">
        <v>84</v>
      </c>
      <c r="F10" s="184" t="str">
        <f>'FS Day 8'!F5</f>
        <v>10th - 13th November 2013</v>
      </c>
    </row>
    <row r="11" spans="2:9" x14ac:dyDescent="0.25">
      <c r="B11" s="156"/>
      <c r="C11" s="149" t="e">
        <f>'FS Day 8'!F9</f>
        <v>#REF!</v>
      </c>
      <c r="F11" s="158"/>
    </row>
    <row r="12" spans="2:9" x14ac:dyDescent="0.25">
      <c r="B12" s="156"/>
      <c r="C12" s="149">
        <f>'FS Day 8'!F10</f>
        <v>0</v>
      </c>
      <c r="F12" s="158"/>
    </row>
    <row r="13" spans="2:9" x14ac:dyDescent="0.25">
      <c r="B13" s="156"/>
      <c r="C13" s="149">
        <f>'FS Day 8'!F11</f>
        <v>0</v>
      </c>
      <c r="F13" s="158"/>
    </row>
    <row r="14" spans="2:9" ht="16.5" thickBot="1" x14ac:dyDescent="0.3">
      <c r="B14" s="159" t="s">
        <v>41</v>
      </c>
      <c r="C14" s="160">
        <f>'FS Day 8'!F6</f>
        <v>0</v>
      </c>
      <c r="D14" s="160"/>
      <c r="E14" s="161" t="s">
        <v>97</v>
      </c>
      <c r="F14" s="187" t="str">
        <f>F10</f>
        <v>10th - 13th November 2013</v>
      </c>
    </row>
    <row r="15" spans="2:9" ht="9.9499999999999993" customHeight="1" thickBot="1" x14ac:dyDescent="0.3"/>
    <row r="16" spans="2:9" x14ac:dyDescent="0.25">
      <c r="B16" s="153" t="s">
        <v>14</v>
      </c>
      <c r="C16" s="155" t="str">
        <f>'FS Day 8'!C5</f>
        <v>ADIPEC 2013</v>
      </c>
      <c r="D16" s="154"/>
      <c r="E16" s="162" t="s">
        <v>96</v>
      </c>
      <c r="F16" s="164" t="e">
        <f>'FS Day 8'!F2</f>
        <v>#REF!</v>
      </c>
    </row>
    <row r="17" spans="2:6" ht="16.5" thickBot="1" x14ac:dyDescent="0.3">
      <c r="B17" s="159" t="s">
        <v>43</v>
      </c>
      <c r="C17" s="161">
        <f>'FS Day 8'!C12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8'!F42</f>
        <v>0</v>
      </c>
    </row>
    <row r="23" spans="2:6" x14ac:dyDescent="0.25">
      <c r="B23" s="167" t="s">
        <v>45</v>
      </c>
      <c r="F23" s="166">
        <f>'FS Day 8'!F58</f>
        <v>0</v>
      </c>
    </row>
    <row r="24" spans="2:6" x14ac:dyDescent="0.25">
      <c r="B24" s="167" t="s">
        <v>150</v>
      </c>
      <c r="F24" s="166">
        <f>'FS Day 8'!F64</f>
        <v>0</v>
      </c>
    </row>
    <row r="25" spans="2:6" x14ac:dyDescent="0.25">
      <c r="B25" s="167" t="s">
        <v>153</v>
      </c>
      <c r="F25" s="166">
        <f>'FS Day 8'!F70</f>
        <v>0</v>
      </c>
    </row>
    <row r="26" spans="2:6" x14ac:dyDescent="0.25">
      <c r="B26" s="167" t="s">
        <v>46</v>
      </c>
      <c r="F26" s="166">
        <f>'FS Day 8'!F79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292"/>
  <sheetViews>
    <sheetView topLeftCell="A16" workbookViewId="0">
      <selection activeCell="A4" sqref="A4"/>
    </sheetView>
  </sheetViews>
  <sheetFormatPr defaultColWidth="9.140625" defaultRowHeight="15.75" x14ac:dyDescent="0.2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x14ac:dyDescent="0.25">
      <c r="B1" s="149" t="s">
        <v>90</v>
      </c>
      <c r="C1" s="57"/>
      <c r="D1" s="57"/>
      <c r="E1" s="534" t="s">
        <v>90</v>
      </c>
      <c r="F1" s="534"/>
      <c r="G1" s="150" t="s">
        <v>58</v>
      </c>
    </row>
    <row r="2" spans="2:9" x14ac:dyDescent="0.25">
      <c r="B2" s="149" t="s">
        <v>54</v>
      </c>
      <c r="C2" s="57"/>
      <c r="D2" s="57"/>
      <c r="E2" s="57"/>
      <c r="F2" s="57"/>
      <c r="G2" s="57"/>
      <c r="H2" s="57"/>
      <c r="I2" s="57"/>
    </row>
    <row r="3" spans="2:9" x14ac:dyDescent="0.25">
      <c r="B3" s="149" t="s">
        <v>55</v>
      </c>
      <c r="C3" s="57"/>
      <c r="D3" s="57"/>
      <c r="E3" s="57"/>
      <c r="F3" s="57"/>
      <c r="G3" s="151"/>
      <c r="H3" s="57"/>
      <c r="I3" s="57"/>
    </row>
    <row r="4" spans="2:9" x14ac:dyDescent="0.25">
      <c r="B4" s="149" t="s">
        <v>56</v>
      </c>
      <c r="C4" s="57"/>
      <c r="D4" s="57"/>
      <c r="E4" s="57"/>
      <c r="F4" s="57"/>
      <c r="G4" s="57"/>
      <c r="H4" s="57"/>
      <c r="I4" s="57"/>
    </row>
    <row r="5" spans="2:9" x14ac:dyDescent="0.25">
      <c r="B5" s="149" t="s">
        <v>57</v>
      </c>
      <c r="C5" s="57"/>
      <c r="D5" s="57"/>
      <c r="E5" s="57"/>
      <c r="F5" s="57"/>
      <c r="G5" s="57"/>
      <c r="H5" s="57"/>
      <c r="I5" s="57"/>
    </row>
    <row r="6" spans="2:9" x14ac:dyDescent="0.25">
      <c r="B6" s="152" t="s">
        <v>71</v>
      </c>
      <c r="C6" s="57"/>
      <c r="D6" s="57"/>
      <c r="E6" s="57"/>
      <c r="F6" s="57"/>
      <c r="G6" s="57"/>
      <c r="H6" s="57"/>
      <c r="I6" s="57"/>
    </row>
    <row r="7" spans="2:9" x14ac:dyDescent="0.25">
      <c r="B7" s="152" t="s">
        <v>72</v>
      </c>
      <c r="C7" s="57"/>
      <c r="D7" s="57"/>
      <c r="E7" s="57"/>
      <c r="F7" s="57"/>
      <c r="G7" s="57"/>
      <c r="H7" s="57"/>
      <c r="I7" s="57"/>
    </row>
    <row r="8" spans="2:9" ht="16.5" thickBot="1" x14ac:dyDescent="0.3"/>
    <row r="9" spans="2:9" x14ac:dyDescent="0.25">
      <c r="B9" s="153" t="s">
        <v>42</v>
      </c>
      <c r="C9" s="154">
        <f>'FS Day 9'!F7</f>
        <v>0</v>
      </c>
      <c r="D9" s="154"/>
      <c r="E9" s="155" t="s">
        <v>83</v>
      </c>
      <c r="F9" s="164">
        <f>'FS Day 7'!F4</f>
        <v>0</v>
      </c>
    </row>
    <row r="10" spans="2:9" x14ac:dyDescent="0.25">
      <c r="B10" s="156"/>
      <c r="C10" s="149">
        <f>'FS Day 9'!F8</f>
        <v>0</v>
      </c>
      <c r="E10" s="157" t="s">
        <v>84</v>
      </c>
      <c r="F10" s="184" t="str">
        <f>'FS Day 9'!F5</f>
        <v>10th - 13th November 2013</v>
      </c>
    </row>
    <row r="11" spans="2:9" x14ac:dyDescent="0.25">
      <c r="B11" s="156"/>
      <c r="C11" s="149" t="e">
        <f>'FS Day 9'!F9</f>
        <v>#REF!</v>
      </c>
      <c r="F11" s="158"/>
    </row>
    <row r="12" spans="2:9" x14ac:dyDescent="0.25">
      <c r="B12" s="156"/>
      <c r="C12" s="149">
        <f>'FS Day 9'!F10</f>
        <v>0</v>
      </c>
      <c r="F12" s="158"/>
    </row>
    <row r="13" spans="2:9" x14ac:dyDescent="0.25">
      <c r="B13" s="156"/>
      <c r="C13" s="149">
        <f>'FS Day 9'!F11</f>
        <v>0</v>
      </c>
      <c r="F13" s="158"/>
    </row>
    <row r="14" spans="2:9" ht="16.5" thickBot="1" x14ac:dyDescent="0.3">
      <c r="B14" s="159" t="s">
        <v>41</v>
      </c>
      <c r="C14" s="160">
        <f>'FS Day 9'!F6</f>
        <v>0</v>
      </c>
      <c r="D14" s="160"/>
      <c r="E14" s="161" t="s">
        <v>97</v>
      </c>
      <c r="F14" s="187" t="str">
        <f>F10</f>
        <v>10th - 13th November 2013</v>
      </c>
    </row>
    <row r="15" spans="2:9" ht="9.9499999999999993" customHeight="1" thickBot="1" x14ac:dyDescent="0.3"/>
    <row r="16" spans="2:9" x14ac:dyDescent="0.25">
      <c r="B16" s="153" t="s">
        <v>14</v>
      </c>
      <c r="C16" s="155" t="str">
        <f>'FS Day 9'!C5</f>
        <v>ADIPEC 2013</v>
      </c>
      <c r="D16" s="154"/>
      <c r="E16" s="162" t="s">
        <v>96</v>
      </c>
      <c r="F16" s="164" t="e">
        <f>'FS Day 9'!F2</f>
        <v>#REF!</v>
      </c>
    </row>
    <row r="17" spans="2:6" ht="16.5" thickBot="1" x14ac:dyDescent="0.3">
      <c r="B17" s="159" t="s">
        <v>43</v>
      </c>
      <c r="C17" s="161">
        <f>'FS Day 9'!C12</f>
        <v>0</v>
      </c>
      <c r="D17" s="160"/>
      <c r="E17" s="160"/>
      <c r="F17" s="163"/>
    </row>
    <row r="18" spans="2:6" ht="9.9499999999999993" customHeight="1" thickBot="1" x14ac:dyDescent="0.3"/>
    <row r="19" spans="2:6" x14ac:dyDescent="0.25">
      <c r="B19" s="153" t="s">
        <v>98</v>
      </c>
      <c r="C19" s="154"/>
      <c r="D19" s="154"/>
      <c r="E19" s="154"/>
      <c r="F19" s="164"/>
    </row>
    <row r="20" spans="2:6" x14ac:dyDescent="0.25">
      <c r="B20" s="156"/>
      <c r="F20" s="165" t="s">
        <v>47</v>
      </c>
    </row>
    <row r="21" spans="2:6" x14ac:dyDescent="0.25">
      <c r="B21" s="156"/>
      <c r="F21" s="166"/>
    </row>
    <row r="22" spans="2:6" x14ac:dyDescent="0.25">
      <c r="B22" s="167" t="s">
        <v>44</v>
      </c>
      <c r="F22" s="166">
        <f>'FS Day 9'!F42</f>
        <v>0</v>
      </c>
    </row>
    <row r="23" spans="2:6" x14ac:dyDescent="0.25">
      <c r="B23" s="167" t="s">
        <v>45</v>
      </c>
      <c r="F23" s="166">
        <f>'FS Day 9'!F58</f>
        <v>0</v>
      </c>
    </row>
    <row r="24" spans="2:6" x14ac:dyDescent="0.25">
      <c r="B24" s="167" t="s">
        <v>150</v>
      </c>
      <c r="F24" s="166">
        <f>'FS Day 9'!F64</f>
        <v>0</v>
      </c>
    </row>
    <row r="25" spans="2:6" x14ac:dyDescent="0.25">
      <c r="B25" s="167" t="s">
        <v>153</v>
      </c>
      <c r="F25" s="166">
        <f>'FS Day 9'!F70</f>
        <v>0</v>
      </c>
    </row>
    <row r="26" spans="2:6" x14ac:dyDescent="0.25">
      <c r="B26" s="167" t="s">
        <v>46</v>
      </c>
      <c r="F26" s="166">
        <f>'FS Day 9'!F79</f>
        <v>0</v>
      </c>
    </row>
    <row r="27" spans="2:6" x14ac:dyDescent="0.25">
      <c r="B27" s="156"/>
      <c r="F27" s="166"/>
    </row>
    <row r="28" spans="2:6" x14ac:dyDescent="0.25">
      <c r="B28" s="129" t="s">
        <v>87</v>
      </c>
      <c r="F28" s="168">
        <f>SUM(F22:F27)</f>
        <v>0</v>
      </c>
    </row>
    <row r="29" spans="2:6" x14ac:dyDescent="0.25">
      <c r="B29" s="129" t="s">
        <v>48</v>
      </c>
      <c r="F29" s="169">
        <f>F28*0.175</f>
        <v>0</v>
      </c>
    </row>
    <row r="30" spans="2:6" ht="16.5" thickBot="1" x14ac:dyDescent="0.3">
      <c r="B30" s="129" t="s">
        <v>49</v>
      </c>
      <c r="F30" s="170">
        <f>SUM(F28:F29)</f>
        <v>0</v>
      </c>
    </row>
    <row r="31" spans="2:6" ht="16.5" thickTop="1" x14ac:dyDescent="0.25">
      <c r="B31" s="156"/>
      <c r="F31" s="166"/>
    </row>
    <row r="32" spans="2:6" ht="16.5" thickBot="1" x14ac:dyDescent="0.3">
      <c r="B32" s="159" t="s">
        <v>85</v>
      </c>
      <c r="C32" s="160"/>
      <c r="D32" s="160"/>
      <c r="E32" s="160"/>
      <c r="F32" s="171"/>
    </row>
    <row r="33" spans="2:9" ht="9.9499999999999993" customHeight="1" thickBot="1" x14ac:dyDescent="0.3">
      <c r="F33" s="172"/>
    </row>
    <row r="34" spans="2:9" x14ac:dyDescent="0.25">
      <c r="B34" s="153" t="s">
        <v>50</v>
      </c>
      <c r="C34" s="154"/>
      <c r="D34" s="154"/>
      <c r="E34" s="154"/>
      <c r="F34" s="173"/>
    </row>
    <row r="35" spans="2:9" x14ac:dyDescent="0.25">
      <c r="B35" s="129"/>
      <c r="C35" s="174"/>
      <c r="E35" s="175" t="s">
        <v>51</v>
      </c>
      <c r="F35" s="166">
        <v>0</v>
      </c>
    </row>
    <row r="36" spans="2:9" x14ac:dyDescent="0.25">
      <c r="B36" s="176"/>
      <c r="C36" s="157"/>
      <c r="E36" s="175" t="s">
        <v>52</v>
      </c>
      <c r="F36" s="169">
        <f>F35*1.175</f>
        <v>0</v>
      </c>
    </row>
    <row r="37" spans="2:9" x14ac:dyDescent="0.25">
      <c r="B37" s="156"/>
      <c r="E37" s="175"/>
      <c r="F37" s="169"/>
    </row>
    <row r="38" spans="2:9" ht="16.5" thickBot="1" x14ac:dyDescent="0.3">
      <c r="B38" s="177"/>
      <c r="C38" s="160"/>
      <c r="D38" s="160"/>
      <c r="E38" s="160"/>
      <c r="F38" s="171"/>
    </row>
    <row r="39" spans="2:9" ht="16.5" thickBot="1" x14ac:dyDescent="0.3">
      <c r="F39" s="172"/>
    </row>
    <row r="40" spans="2:9" x14ac:dyDescent="0.25">
      <c r="B40" s="153" t="s">
        <v>75</v>
      </c>
      <c r="C40" s="154"/>
      <c r="D40" s="154"/>
      <c r="E40" s="178"/>
      <c r="F40" s="179"/>
    </row>
    <row r="41" spans="2:9" x14ac:dyDescent="0.25">
      <c r="B41" s="156"/>
      <c r="E41" s="175" t="s">
        <v>51</v>
      </c>
      <c r="F41" s="166">
        <f>F28-F35</f>
        <v>0</v>
      </c>
    </row>
    <row r="42" spans="2:9" x14ac:dyDescent="0.25">
      <c r="B42" s="156"/>
      <c r="E42" s="175" t="s">
        <v>52</v>
      </c>
      <c r="F42" s="169">
        <f>F30-F36</f>
        <v>0</v>
      </c>
    </row>
    <row r="43" spans="2:9" ht="16.5" thickBot="1" x14ac:dyDescent="0.3">
      <c r="B43" s="177"/>
      <c r="C43" s="160"/>
      <c r="D43" s="160"/>
      <c r="E43" s="180"/>
      <c r="F43" s="181"/>
    </row>
    <row r="44" spans="2:9" x14ac:dyDescent="0.25">
      <c r="B44" s="539" t="s">
        <v>99</v>
      </c>
      <c r="C44" s="539"/>
      <c r="D44" s="539"/>
      <c r="E44" s="539"/>
      <c r="F44" s="539"/>
    </row>
    <row r="45" spans="2:9" x14ac:dyDescent="0.25">
      <c r="B45" s="536" t="s">
        <v>59</v>
      </c>
      <c r="C45" s="536"/>
      <c r="D45" s="536"/>
      <c r="E45" s="536"/>
      <c r="F45" s="536"/>
      <c r="G45" s="182"/>
      <c r="H45" s="182"/>
      <c r="I45" s="182"/>
    </row>
    <row r="46" spans="2:9" x14ac:dyDescent="0.25">
      <c r="B46" s="537" t="s">
        <v>86</v>
      </c>
      <c r="C46" s="537"/>
      <c r="D46" s="537"/>
      <c r="E46" s="537"/>
      <c r="F46" s="537"/>
      <c r="G46" s="537"/>
      <c r="H46" s="182"/>
      <c r="I46" s="182"/>
    </row>
    <row r="47" spans="2:9" ht="16.5" x14ac:dyDescent="0.3">
      <c r="C47" s="183"/>
      <c r="F47" s="172"/>
    </row>
    <row r="48" spans="2:9" ht="16.5" x14ac:dyDescent="0.3">
      <c r="B48" s="538" t="s">
        <v>60</v>
      </c>
      <c r="C48" s="538"/>
      <c r="D48" s="538"/>
      <c r="E48" s="538"/>
      <c r="F48" s="538"/>
    </row>
    <row r="49" spans="2:6" x14ac:dyDescent="0.25">
      <c r="F49" s="172"/>
    </row>
    <row r="50" spans="2:6" x14ac:dyDescent="0.25">
      <c r="B50" s="535"/>
      <c r="C50" s="535"/>
      <c r="D50" s="535"/>
      <c r="E50" s="535"/>
      <c r="F50" s="186"/>
    </row>
    <row r="51" spans="2:6" x14ac:dyDescent="0.25">
      <c r="F51" s="172"/>
    </row>
    <row r="52" spans="2:6" x14ac:dyDescent="0.25">
      <c r="F52" s="172"/>
    </row>
    <row r="53" spans="2:6" x14ac:dyDescent="0.25">
      <c r="F53" s="172"/>
    </row>
    <row r="54" spans="2:6" x14ac:dyDescent="0.25">
      <c r="F54" s="172"/>
    </row>
    <row r="55" spans="2:6" x14ac:dyDescent="0.25">
      <c r="F55" s="172"/>
    </row>
    <row r="56" spans="2:6" x14ac:dyDescent="0.25">
      <c r="F56" s="172"/>
    </row>
    <row r="57" spans="2:6" x14ac:dyDescent="0.25">
      <c r="F57" s="172"/>
    </row>
    <row r="58" spans="2:6" x14ac:dyDescent="0.25">
      <c r="F58" s="172"/>
    </row>
    <row r="59" spans="2:6" x14ac:dyDescent="0.25">
      <c r="F59" s="172"/>
    </row>
    <row r="60" spans="2:6" x14ac:dyDescent="0.25">
      <c r="F60" s="172"/>
    </row>
    <row r="61" spans="2:6" x14ac:dyDescent="0.25">
      <c r="F61" s="172"/>
    </row>
    <row r="62" spans="2:6" x14ac:dyDescent="0.25">
      <c r="F62" s="172"/>
    </row>
    <row r="63" spans="2:6" x14ac:dyDescent="0.25">
      <c r="F63" s="172"/>
    </row>
    <row r="64" spans="2:6" x14ac:dyDescent="0.25">
      <c r="F64" s="172"/>
    </row>
    <row r="65" spans="6:6" x14ac:dyDescent="0.25">
      <c r="F65" s="172"/>
    </row>
    <row r="66" spans="6:6" x14ac:dyDescent="0.25">
      <c r="F66" s="172"/>
    </row>
    <row r="67" spans="6:6" x14ac:dyDescent="0.25">
      <c r="F67" s="172"/>
    </row>
    <row r="68" spans="6:6" x14ac:dyDescent="0.25">
      <c r="F68" s="172"/>
    </row>
    <row r="69" spans="6:6" x14ac:dyDescent="0.25">
      <c r="F69" s="172"/>
    </row>
    <row r="70" spans="6:6" x14ac:dyDescent="0.25">
      <c r="F70" s="172"/>
    </row>
    <row r="71" spans="6:6" x14ac:dyDescent="0.25">
      <c r="F71" s="172"/>
    </row>
    <row r="72" spans="6:6" x14ac:dyDescent="0.25">
      <c r="F72" s="172"/>
    </row>
    <row r="73" spans="6:6" x14ac:dyDescent="0.25">
      <c r="F73" s="172"/>
    </row>
    <row r="74" spans="6:6" x14ac:dyDescent="0.25">
      <c r="F74" s="172"/>
    </row>
    <row r="75" spans="6:6" x14ac:dyDescent="0.25">
      <c r="F75" s="172"/>
    </row>
    <row r="76" spans="6:6" x14ac:dyDescent="0.25">
      <c r="F76" s="172"/>
    </row>
    <row r="77" spans="6:6" x14ac:dyDescent="0.25">
      <c r="F77" s="172"/>
    </row>
    <row r="78" spans="6:6" x14ac:dyDescent="0.25">
      <c r="F78" s="172"/>
    </row>
    <row r="79" spans="6:6" x14ac:dyDescent="0.25">
      <c r="F79" s="172"/>
    </row>
    <row r="80" spans="6:6" x14ac:dyDescent="0.25">
      <c r="F80" s="172"/>
    </row>
    <row r="81" spans="6:6" x14ac:dyDescent="0.25">
      <c r="F81" s="172"/>
    </row>
    <row r="82" spans="6:6" x14ac:dyDescent="0.25">
      <c r="F82" s="172"/>
    </row>
    <row r="83" spans="6:6" x14ac:dyDescent="0.25">
      <c r="F83" s="172"/>
    </row>
    <row r="84" spans="6:6" x14ac:dyDescent="0.25">
      <c r="F84" s="172"/>
    </row>
    <row r="85" spans="6:6" x14ac:dyDescent="0.25">
      <c r="F85" s="172"/>
    </row>
    <row r="86" spans="6:6" x14ac:dyDescent="0.25">
      <c r="F86" s="172"/>
    </row>
    <row r="87" spans="6:6" x14ac:dyDescent="0.25">
      <c r="F87" s="172"/>
    </row>
    <row r="88" spans="6:6" x14ac:dyDescent="0.25">
      <c r="F88" s="172"/>
    </row>
    <row r="89" spans="6:6" x14ac:dyDescent="0.25">
      <c r="F89" s="172"/>
    </row>
    <row r="90" spans="6:6" x14ac:dyDescent="0.25">
      <c r="F90" s="172"/>
    </row>
    <row r="91" spans="6:6" x14ac:dyDescent="0.25">
      <c r="F91" s="172"/>
    </row>
    <row r="92" spans="6:6" x14ac:dyDescent="0.25">
      <c r="F92" s="172"/>
    </row>
    <row r="93" spans="6:6" x14ac:dyDescent="0.25">
      <c r="F93" s="172"/>
    </row>
    <row r="94" spans="6:6" x14ac:dyDescent="0.25">
      <c r="F94" s="172"/>
    </row>
    <row r="95" spans="6:6" x14ac:dyDescent="0.25">
      <c r="F95" s="172"/>
    </row>
    <row r="96" spans="6:6" x14ac:dyDescent="0.25">
      <c r="F96" s="172"/>
    </row>
    <row r="97" spans="6:6" x14ac:dyDescent="0.25">
      <c r="F97" s="172"/>
    </row>
    <row r="98" spans="6:6" x14ac:dyDescent="0.25">
      <c r="F98" s="172"/>
    </row>
    <row r="99" spans="6:6" x14ac:dyDescent="0.25">
      <c r="F99" s="172"/>
    </row>
    <row r="100" spans="6:6" x14ac:dyDescent="0.25">
      <c r="F100" s="172"/>
    </row>
    <row r="101" spans="6:6" x14ac:dyDescent="0.25">
      <c r="F101" s="172"/>
    </row>
    <row r="102" spans="6:6" x14ac:dyDescent="0.25">
      <c r="F102" s="172"/>
    </row>
    <row r="103" spans="6:6" x14ac:dyDescent="0.25">
      <c r="F103" s="172"/>
    </row>
    <row r="104" spans="6:6" x14ac:dyDescent="0.25">
      <c r="F104" s="172"/>
    </row>
    <row r="105" spans="6:6" x14ac:dyDescent="0.25">
      <c r="F105" s="172"/>
    </row>
    <row r="106" spans="6:6" x14ac:dyDescent="0.25">
      <c r="F106" s="172"/>
    </row>
    <row r="107" spans="6:6" x14ac:dyDescent="0.25">
      <c r="F107" s="172"/>
    </row>
    <row r="108" spans="6:6" x14ac:dyDescent="0.25">
      <c r="F108" s="172"/>
    </row>
    <row r="109" spans="6:6" x14ac:dyDescent="0.25">
      <c r="F109" s="172"/>
    </row>
    <row r="110" spans="6:6" x14ac:dyDescent="0.25">
      <c r="F110" s="172"/>
    </row>
    <row r="111" spans="6:6" x14ac:dyDescent="0.25">
      <c r="F111" s="172"/>
    </row>
    <row r="112" spans="6:6" x14ac:dyDescent="0.25">
      <c r="F112" s="172"/>
    </row>
    <row r="113" spans="6:6" x14ac:dyDescent="0.25">
      <c r="F113" s="172"/>
    </row>
    <row r="114" spans="6:6" x14ac:dyDescent="0.25">
      <c r="F114" s="172"/>
    </row>
    <row r="115" spans="6:6" x14ac:dyDescent="0.25">
      <c r="F115" s="172"/>
    </row>
    <row r="116" spans="6:6" x14ac:dyDescent="0.25">
      <c r="F116" s="172"/>
    </row>
    <row r="117" spans="6:6" x14ac:dyDescent="0.25">
      <c r="F117" s="172"/>
    </row>
    <row r="118" spans="6:6" x14ac:dyDescent="0.25">
      <c r="F118" s="172"/>
    </row>
    <row r="119" spans="6:6" x14ac:dyDescent="0.25">
      <c r="F119" s="172"/>
    </row>
    <row r="120" spans="6:6" x14ac:dyDescent="0.25">
      <c r="F120" s="172"/>
    </row>
    <row r="121" spans="6:6" x14ac:dyDescent="0.25">
      <c r="F121" s="172"/>
    </row>
    <row r="122" spans="6:6" x14ac:dyDescent="0.25">
      <c r="F122" s="172"/>
    </row>
    <row r="123" spans="6:6" x14ac:dyDescent="0.25">
      <c r="F123" s="172"/>
    </row>
    <row r="124" spans="6:6" x14ac:dyDescent="0.25">
      <c r="F124" s="172"/>
    </row>
    <row r="125" spans="6:6" x14ac:dyDescent="0.25">
      <c r="F125" s="172"/>
    </row>
    <row r="126" spans="6:6" x14ac:dyDescent="0.25">
      <c r="F126" s="172"/>
    </row>
    <row r="127" spans="6:6" x14ac:dyDescent="0.25">
      <c r="F127" s="172"/>
    </row>
    <row r="128" spans="6:6" x14ac:dyDescent="0.25">
      <c r="F128" s="172"/>
    </row>
    <row r="129" spans="6:6" x14ac:dyDescent="0.25">
      <c r="F129" s="172"/>
    </row>
    <row r="130" spans="6:6" x14ac:dyDescent="0.25">
      <c r="F130" s="172"/>
    </row>
    <row r="131" spans="6:6" x14ac:dyDescent="0.25">
      <c r="F131" s="172"/>
    </row>
    <row r="132" spans="6:6" x14ac:dyDescent="0.25">
      <c r="F132" s="172"/>
    </row>
    <row r="133" spans="6:6" x14ac:dyDescent="0.25">
      <c r="F133" s="172"/>
    </row>
    <row r="134" spans="6:6" x14ac:dyDescent="0.25">
      <c r="F134" s="172"/>
    </row>
    <row r="135" spans="6:6" x14ac:dyDescent="0.25">
      <c r="F135" s="172"/>
    </row>
    <row r="136" spans="6:6" x14ac:dyDescent="0.25">
      <c r="F136" s="172"/>
    </row>
    <row r="137" spans="6:6" x14ac:dyDescent="0.25">
      <c r="F137" s="172"/>
    </row>
    <row r="138" spans="6:6" x14ac:dyDescent="0.25">
      <c r="F138" s="172"/>
    </row>
    <row r="139" spans="6:6" x14ac:dyDescent="0.25">
      <c r="F139" s="172"/>
    </row>
    <row r="140" spans="6:6" x14ac:dyDescent="0.25">
      <c r="F140" s="172"/>
    </row>
    <row r="141" spans="6:6" x14ac:dyDescent="0.25">
      <c r="F141" s="172"/>
    </row>
    <row r="142" spans="6:6" x14ac:dyDescent="0.25">
      <c r="F142" s="172"/>
    </row>
    <row r="143" spans="6:6" x14ac:dyDescent="0.25">
      <c r="F143" s="172"/>
    </row>
    <row r="144" spans="6:6" x14ac:dyDescent="0.25">
      <c r="F144" s="172"/>
    </row>
    <row r="145" spans="6:6" x14ac:dyDescent="0.25">
      <c r="F145" s="172"/>
    </row>
    <row r="146" spans="6:6" x14ac:dyDescent="0.25">
      <c r="F146" s="172"/>
    </row>
    <row r="147" spans="6:6" x14ac:dyDescent="0.25">
      <c r="F147" s="172"/>
    </row>
    <row r="148" spans="6:6" x14ac:dyDescent="0.25">
      <c r="F148" s="172"/>
    </row>
    <row r="149" spans="6:6" x14ac:dyDescent="0.25">
      <c r="F149" s="172"/>
    </row>
    <row r="150" spans="6:6" x14ac:dyDescent="0.25">
      <c r="F150" s="172"/>
    </row>
    <row r="151" spans="6:6" x14ac:dyDescent="0.25">
      <c r="F151" s="172"/>
    </row>
    <row r="152" spans="6:6" x14ac:dyDescent="0.25">
      <c r="F152" s="172"/>
    </row>
    <row r="153" spans="6:6" x14ac:dyDescent="0.25">
      <c r="F153" s="172"/>
    </row>
    <row r="154" spans="6:6" x14ac:dyDescent="0.25">
      <c r="F154" s="172"/>
    </row>
    <row r="155" spans="6:6" x14ac:dyDescent="0.25">
      <c r="F155" s="172"/>
    </row>
    <row r="156" spans="6:6" x14ac:dyDescent="0.25">
      <c r="F156" s="172"/>
    </row>
    <row r="157" spans="6:6" x14ac:dyDescent="0.25">
      <c r="F157" s="172"/>
    </row>
    <row r="158" spans="6:6" x14ac:dyDescent="0.25">
      <c r="F158" s="172"/>
    </row>
    <row r="159" spans="6:6" x14ac:dyDescent="0.25">
      <c r="F159" s="172"/>
    </row>
    <row r="160" spans="6:6" x14ac:dyDescent="0.25">
      <c r="F160" s="172"/>
    </row>
    <row r="161" spans="6:6" x14ac:dyDescent="0.25">
      <c r="F161" s="172"/>
    </row>
    <row r="162" spans="6:6" x14ac:dyDescent="0.25">
      <c r="F162" s="172"/>
    </row>
    <row r="163" spans="6:6" x14ac:dyDescent="0.25">
      <c r="F163" s="172"/>
    </row>
    <row r="164" spans="6:6" x14ac:dyDescent="0.25">
      <c r="F164" s="172"/>
    </row>
    <row r="165" spans="6:6" x14ac:dyDescent="0.25">
      <c r="F165" s="172"/>
    </row>
    <row r="166" spans="6:6" x14ac:dyDescent="0.25">
      <c r="F166" s="172"/>
    </row>
    <row r="167" spans="6:6" x14ac:dyDescent="0.25">
      <c r="F167" s="172"/>
    </row>
    <row r="168" spans="6:6" x14ac:dyDescent="0.25">
      <c r="F168" s="172"/>
    </row>
    <row r="169" spans="6:6" x14ac:dyDescent="0.25">
      <c r="F169" s="172"/>
    </row>
    <row r="170" spans="6:6" x14ac:dyDescent="0.25">
      <c r="F170" s="172"/>
    </row>
    <row r="171" spans="6:6" x14ac:dyDescent="0.25">
      <c r="F171" s="172"/>
    </row>
    <row r="172" spans="6:6" x14ac:dyDescent="0.25">
      <c r="F172" s="172"/>
    </row>
    <row r="173" spans="6:6" x14ac:dyDescent="0.25">
      <c r="F173" s="172"/>
    </row>
    <row r="174" spans="6:6" x14ac:dyDescent="0.25">
      <c r="F174" s="172"/>
    </row>
    <row r="175" spans="6:6" x14ac:dyDescent="0.25">
      <c r="F175" s="172"/>
    </row>
    <row r="176" spans="6:6" x14ac:dyDescent="0.25">
      <c r="F176" s="172"/>
    </row>
    <row r="177" spans="6:6" x14ac:dyDescent="0.25">
      <c r="F177" s="172"/>
    </row>
    <row r="178" spans="6:6" x14ac:dyDescent="0.25">
      <c r="F178" s="172"/>
    </row>
    <row r="179" spans="6:6" x14ac:dyDescent="0.25">
      <c r="F179" s="172"/>
    </row>
    <row r="180" spans="6:6" x14ac:dyDescent="0.25">
      <c r="F180" s="172"/>
    </row>
    <row r="181" spans="6:6" x14ac:dyDescent="0.25">
      <c r="F181" s="172"/>
    </row>
    <row r="182" spans="6:6" x14ac:dyDescent="0.25">
      <c r="F182" s="172"/>
    </row>
    <row r="183" spans="6:6" x14ac:dyDescent="0.25">
      <c r="F183" s="172"/>
    </row>
    <row r="184" spans="6:6" x14ac:dyDescent="0.25">
      <c r="F184" s="172"/>
    </row>
    <row r="185" spans="6:6" x14ac:dyDescent="0.25">
      <c r="F185" s="172"/>
    </row>
    <row r="186" spans="6:6" x14ac:dyDescent="0.25">
      <c r="F186" s="172"/>
    </row>
    <row r="187" spans="6:6" x14ac:dyDescent="0.25">
      <c r="F187" s="172"/>
    </row>
    <row r="188" spans="6:6" x14ac:dyDescent="0.25">
      <c r="F188" s="172"/>
    </row>
    <row r="189" spans="6:6" x14ac:dyDescent="0.25">
      <c r="F189" s="172"/>
    </row>
    <row r="190" spans="6:6" x14ac:dyDescent="0.25">
      <c r="F190" s="172"/>
    </row>
    <row r="191" spans="6:6" x14ac:dyDescent="0.25">
      <c r="F191" s="172"/>
    </row>
    <row r="192" spans="6:6" x14ac:dyDescent="0.25">
      <c r="F192" s="172"/>
    </row>
    <row r="193" spans="6:6" x14ac:dyDescent="0.25">
      <c r="F193" s="172"/>
    </row>
    <row r="194" spans="6:6" x14ac:dyDescent="0.25">
      <c r="F194" s="172"/>
    </row>
    <row r="195" spans="6:6" x14ac:dyDescent="0.25">
      <c r="F195" s="172"/>
    </row>
    <row r="196" spans="6:6" x14ac:dyDescent="0.25">
      <c r="F196" s="172"/>
    </row>
    <row r="197" spans="6:6" x14ac:dyDescent="0.25">
      <c r="F197" s="172"/>
    </row>
    <row r="198" spans="6:6" x14ac:dyDescent="0.25">
      <c r="F198" s="172"/>
    </row>
    <row r="199" spans="6:6" x14ac:dyDescent="0.25">
      <c r="F199" s="172"/>
    </row>
    <row r="200" spans="6:6" x14ac:dyDescent="0.25">
      <c r="F200" s="172"/>
    </row>
    <row r="201" spans="6:6" x14ac:dyDescent="0.25">
      <c r="F201" s="172"/>
    </row>
    <row r="202" spans="6:6" x14ac:dyDescent="0.25">
      <c r="F202" s="172"/>
    </row>
    <row r="203" spans="6:6" x14ac:dyDescent="0.25">
      <c r="F203" s="172"/>
    </row>
    <row r="204" spans="6:6" x14ac:dyDescent="0.25">
      <c r="F204" s="172"/>
    </row>
    <row r="205" spans="6:6" x14ac:dyDescent="0.25">
      <c r="F205" s="172"/>
    </row>
    <row r="206" spans="6:6" x14ac:dyDescent="0.25">
      <c r="F206" s="172"/>
    </row>
    <row r="207" spans="6:6" x14ac:dyDescent="0.25">
      <c r="F207" s="172"/>
    </row>
    <row r="208" spans="6:6" x14ac:dyDescent="0.25">
      <c r="F208" s="172"/>
    </row>
    <row r="209" spans="6:6" x14ac:dyDescent="0.25">
      <c r="F209" s="172"/>
    </row>
    <row r="210" spans="6:6" x14ac:dyDescent="0.25">
      <c r="F210" s="172"/>
    </row>
    <row r="211" spans="6:6" x14ac:dyDescent="0.25">
      <c r="F211" s="172"/>
    </row>
    <row r="212" spans="6:6" x14ac:dyDescent="0.25">
      <c r="F212" s="172"/>
    </row>
    <row r="213" spans="6:6" x14ac:dyDescent="0.25">
      <c r="F213" s="172"/>
    </row>
    <row r="214" spans="6:6" x14ac:dyDescent="0.25">
      <c r="F214" s="172"/>
    </row>
    <row r="215" spans="6:6" x14ac:dyDescent="0.25">
      <c r="F215" s="172"/>
    </row>
    <row r="216" spans="6:6" x14ac:dyDescent="0.25">
      <c r="F216" s="172"/>
    </row>
    <row r="217" spans="6:6" x14ac:dyDescent="0.25">
      <c r="F217" s="172"/>
    </row>
    <row r="218" spans="6:6" x14ac:dyDescent="0.25">
      <c r="F218" s="172"/>
    </row>
    <row r="219" spans="6:6" x14ac:dyDescent="0.25">
      <c r="F219" s="172"/>
    </row>
    <row r="220" spans="6:6" x14ac:dyDescent="0.25">
      <c r="F220" s="172"/>
    </row>
    <row r="221" spans="6:6" x14ac:dyDescent="0.25">
      <c r="F221" s="172"/>
    </row>
    <row r="222" spans="6:6" x14ac:dyDescent="0.25">
      <c r="F222" s="172"/>
    </row>
    <row r="223" spans="6:6" x14ac:dyDescent="0.25">
      <c r="F223" s="172"/>
    </row>
    <row r="224" spans="6:6" x14ac:dyDescent="0.25">
      <c r="F224" s="172"/>
    </row>
    <row r="225" spans="6:6" x14ac:dyDescent="0.25">
      <c r="F225" s="172"/>
    </row>
    <row r="226" spans="6:6" x14ac:dyDescent="0.25">
      <c r="F226" s="172"/>
    </row>
    <row r="227" spans="6:6" x14ac:dyDescent="0.25">
      <c r="F227" s="172"/>
    </row>
    <row r="228" spans="6:6" x14ac:dyDescent="0.25">
      <c r="F228" s="172"/>
    </row>
    <row r="229" spans="6:6" x14ac:dyDescent="0.25">
      <c r="F229" s="172"/>
    </row>
    <row r="230" spans="6:6" x14ac:dyDescent="0.25">
      <c r="F230" s="172"/>
    </row>
    <row r="231" spans="6:6" x14ac:dyDescent="0.25">
      <c r="F231" s="172"/>
    </row>
    <row r="232" spans="6:6" x14ac:dyDescent="0.25">
      <c r="F232" s="172"/>
    </row>
    <row r="233" spans="6:6" x14ac:dyDescent="0.25">
      <c r="F233" s="172"/>
    </row>
    <row r="234" spans="6:6" x14ac:dyDescent="0.25">
      <c r="F234" s="172"/>
    </row>
    <row r="235" spans="6:6" x14ac:dyDescent="0.25">
      <c r="F235" s="172"/>
    </row>
    <row r="236" spans="6:6" x14ac:dyDescent="0.25">
      <c r="F236" s="172"/>
    </row>
    <row r="237" spans="6:6" x14ac:dyDescent="0.25">
      <c r="F237" s="172"/>
    </row>
    <row r="238" spans="6:6" x14ac:dyDescent="0.25">
      <c r="F238" s="172"/>
    </row>
    <row r="239" spans="6:6" x14ac:dyDescent="0.25">
      <c r="F239" s="172"/>
    </row>
    <row r="240" spans="6:6" x14ac:dyDescent="0.25">
      <c r="F240" s="172"/>
    </row>
    <row r="241" spans="6:6" x14ac:dyDescent="0.25">
      <c r="F241" s="172"/>
    </row>
    <row r="242" spans="6:6" x14ac:dyDescent="0.25">
      <c r="F242" s="172"/>
    </row>
    <row r="243" spans="6:6" x14ac:dyDescent="0.25">
      <c r="F243" s="172"/>
    </row>
    <row r="244" spans="6:6" x14ac:dyDescent="0.25">
      <c r="F244" s="172"/>
    </row>
    <row r="245" spans="6:6" x14ac:dyDescent="0.25">
      <c r="F245" s="172"/>
    </row>
    <row r="246" spans="6:6" x14ac:dyDescent="0.25">
      <c r="F246" s="172"/>
    </row>
    <row r="247" spans="6:6" x14ac:dyDescent="0.25">
      <c r="F247" s="172"/>
    </row>
    <row r="248" spans="6:6" x14ac:dyDescent="0.25">
      <c r="F248" s="172"/>
    </row>
    <row r="249" spans="6:6" x14ac:dyDescent="0.25">
      <c r="F249" s="172"/>
    </row>
    <row r="250" spans="6:6" x14ac:dyDescent="0.25">
      <c r="F250" s="172"/>
    </row>
    <row r="251" spans="6:6" x14ac:dyDescent="0.25">
      <c r="F251" s="172"/>
    </row>
    <row r="252" spans="6:6" x14ac:dyDescent="0.25">
      <c r="F252" s="172"/>
    </row>
    <row r="253" spans="6:6" x14ac:dyDescent="0.25">
      <c r="F253" s="172"/>
    </row>
    <row r="254" spans="6:6" x14ac:dyDescent="0.25">
      <c r="F254" s="172"/>
    </row>
    <row r="255" spans="6:6" x14ac:dyDescent="0.25">
      <c r="F255" s="172"/>
    </row>
    <row r="256" spans="6:6" x14ac:dyDescent="0.25">
      <c r="F256" s="172"/>
    </row>
    <row r="257" spans="6:6" x14ac:dyDescent="0.25">
      <c r="F257" s="172"/>
    </row>
    <row r="258" spans="6:6" x14ac:dyDescent="0.25">
      <c r="F258" s="172"/>
    </row>
    <row r="259" spans="6:6" x14ac:dyDescent="0.25">
      <c r="F259" s="172"/>
    </row>
    <row r="260" spans="6:6" x14ac:dyDescent="0.25">
      <c r="F260" s="172"/>
    </row>
    <row r="261" spans="6:6" x14ac:dyDescent="0.25">
      <c r="F261" s="172"/>
    </row>
    <row r="262" spans="6:6" x14ac:dyDescent="0.25">
      <c r="F262" s="172"/>
    </row>
    <row r="263" spans="6:6" x14ac:dyDescent="0.25">
      <c r="F263" s="172"/>
    </row>
    <row r="264" spans="6:6" x14ac:dyDescent="0.25">
      <c r="F264" s="172"/>
    </row>
    <row r="265" spans="6:6" x14ac:dyDescent="0.25">
      <c r="F265" s="172"/>
    </row>
    <row r="266" spans="6:6" x14ac:dyDescent="0.25">
      <c r="F266" s="172"/>
    </row>
    <row r="267" spans="6:6" x14ac:dyDescent="0.25">
      <c r="F267" s="172"/>
    </row>
    <row r="268" spans="6:6" x14ac:dyDescent="0.25">
      <c r="F268" s="172"/>
    </row>
    <row r="269" spans="6:6" x14ac:dyDescent="0.25">
      <c r="F269" s="172"/>
    </row>
    <row r="270" spans="6:6" x14ac:dyDescent="0.25">
      <c r="F270" s="172"/>
    </row>
    <row r="271" spans="6:6" x14ac:dyDescent="0.25">
      <c r="F271" s="172"/>
    </row>
    <row r="272" spans="6:6" x14ac:dyDescent="0.25">
      <c r="F272" s="172"/>
    </row>
    <row r="273" spans="6:6" x14ac:dyDescent="0.25">
      <c r="F273" s="172"/>
    </row>
    <row r="274" spans="6:6" x14ac:dyDescent="0.25">
      <c r="F274" s="172"/>
    </row>
    <row r="275" spans="6:6" x14ac:dyDescent="0.25">
      <c r="F275" s="172"/>
    </row>
    <row r="276" spans="6:6" x14ac:dyDescent="0.25">
      <c r="F276" s="172"/>
    </row>
    <row r="277" spans="6:6" x14ac:dyDescent="0.25">
      <c r="F277" s="172"/>
    </row>
    <row r="278" spans="6:6" x14ac:dyDescent="0.25">
      <c r="F278" s="172"/>
    </row>
    <row r="279" spans="6:6" x14ac:dyDescent="0.25">
      <c r="F279" s="172"/>
    </row>
    <row r="280" spans="6:6" x14ac:dyDescent="0.25">
      <c r="F280" s="172"/>
    </row>
    <row r="281" spans="6:6" x14ac:dyDescent="0.25">
      <c r="F281" s="172"/>
    </row>
    <row r="282" spans="6:6" x14ac:dyDescent="0.25">
      <c r="F282" s="172"/>
    </row>
    <row r="283" spans="6:6" x14ac:dyDescent="0.25">
      <c r="F283" s="172"/>
    </row>
    <row r="284" spans="6:6" x14ac:dyDescent="0.25">
      <c r="F284" s="172"/>
    </row>
    <row r="285" spans="6:6" x14ac:dyDescent="0.25">
      <c r="F285" s="172"/>
    </row>
    <row r="286" spans="6:6" x14ac:dyDescent="0.25">
      <c r="F286" s="172"/>
    </row>
    <row r="287" spans="6:6" x14ac:dyDescent="0.25">
      <c r="F287" s="172"/>
    </row>
    <row r="288" spans="6:6" x14ac:dyDescent="0.25">
      <c r="F288" s="172"/>
    </row>
    <row r="289" spans="6:6" x14ac:dyDescent="0.25">
      <c r="F289" s="172"/>
    </row>
    <row r="290" spans="6:6" x14ac:dyDescent="0.25">
      <c r="F290" s="172"/>
    </row>
    <row r="291" spans="6:6" x14ac:dyDescent="0.25">
      <c r="F291" s="172"/>
    </row>
    <row r="292" spans="6:6" x14ac:dyDescent="0.25">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docMetadata/LabelInfo.xml><?xml version="1.0" encoding="utf-8"?>
<clbl:labelList xmlns:clbl="http://schemas.microsoft.com/office/2020/mipLabelMetadata">
  <clbl:label id="{bcccad30-645f-45a4-ac48-4c24401fe503}" enabled="1" method="Privileged" siteId="{a47fc36d-dc5d-4617-b467-14a51d2dca8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Inv Day 1</vt:lpstr>
      <vt:lpstr>Inv Day 2</vt:lpstr>
      <vt:lpstr>Inv Day 3</vt:lpstr>
      <vt:lpstr>Inv Day 4</vt:lpstr>
      <vt:lpstr>Inv Day 5</vt:lpstr>
      <vt:lpstr>Inv Day 6</vt:lpstr>
      <vt:lpstr>Inv Day 7</vt:lpstr>
      <vt:lpstr>Inv Day 8</vt:lpstr>
      <vt:lpstr>Inv Day 9</vt:lpstr>
      <vt:lpstr>Inv Day 10</vt:lpstr>
      <vt:lpstr>Inv Day 11</vt:lpstr>
      <vt:lpstr>Inv Day 12</vt:lpstr>
      <vt:lpstr>Inv Day 13</vt:lpstr>
      <vt:lpstr>Inv Day 14</vt:lpstr>
      <vt:lpstr>Event Details</vt:lpstr>
      <vt:lpstr>Confirmation Lett</vt:lpstr>
      <vt:lpstr>Deposit Sched</vt:lpstr>
      <vt:lpstr>Client Sign Off Document</vt:lpstr>
      <vt:lpstr>Deposit Request</vt:lpstr>
      <vt:lpstr>Stand Catering 2024</vt:lpstr>
      <vt:lpstr>FS Day 4</vt:lpstr>
      <vt:lpstr>FS Day 5</vt:lpstr>
      <vt:lpstr>FS Day 6</vt:lpstr>
      <vt:lpstr>FS Day 7</vt:lpstr>
      <vt:lpstr>FS Day 8</vt:lpstr>
      <vt:lpstr>FS Day 9</vt:lpstr>
      <vt:lpstr>FS Day 10</vt:lpstr>
      <vt:lpstr>FS Day 11</vt:lpstr>
      <vt:lpstr>FS Day 12</vt:lpstr>
      <vt:lpstr>FS Day 13</vt:lpstr>
      <vt:lpstr>FS day 14</vt:lpstr>
      <vt:lpstr>Payment Terms &amp; Condition </vt:lpstr>
      <vt:lpstr> Method of Payment</vt:lpstr>
      <vt:lpstr>ETA</vt:lpstr>
      <vt:lpstr>Manager</vt:lpstr>
      <vt:lpstr>' Method of Payment'!Print_Area</vt:lpstr>
      <vt:lpstr>'Confirmation Lett'!Print_Area</vt:lpstr>
      <vt:lpstr>'Deposit Request'!Print_Area</vt:lpstr>
      <vt:lpstr>'Deposit Sched'!Print_Area</vt:lpstr>
      <vt:lpstr>ETA!Print_Area</vt:lpstr>
      <vt:lpstr>'FS Day 10'!Print_Area</vt:lpstr>
      <vt:lpstr>'FS Day 11'!Print_Area</vt:lpstr>
      <vt:lpstr>'FS Day 12'!Print_Area</vt:lpstr>
      <vt:lpstr>'FS Day 13'!Print_Area</vt:lpstr>
      <vt:lpstr>'FS day 14'!Print_Area</vt:lpstr>
      <vt:lpstr>'FS Day 4'!Print_Area</vt:lpstr>
      <vt:lpstr>'FS Day 5'!Print_Area</vt:lpstr>
      <vt:lpstr>'FS Day 6'!Print_Area</vt:lpstr>
      <vt:lpstr>'FS Day 7'!Print_Area</vt:lpstr>
      <vt:lpstr>'FS Day 8'!Print_Area</vt:lpstr>
      <vt:lpstr>'FS Day 9'!Print_Area</vt:lpstr>
      <vt:lpstr>'Inv Day 1'!Print_Area</vt:lpstr>
      <vt:lpstr>'Inv Day 2'!Print_Area</vt:lpstr>
      <vt:lpstr>'Inv Day 3'!Print_Area</vt:lpstr>
      <vt:lpstr>'Inv Day 4'!Print_Area</vt:lpstr>
      <vt:lpstr>'Inv Day 5'!Print_Area</vt:lpstr>
      <vt:lpstr>'Inv Day 6'!Print_Area</vt:lpstr>
      <vt:lpstr>'Inv Day 7'!Print_Area</vt:lpstr>
      <vt:lpstr>'Payment Terms &amp; Condition '!Print_Area</vt:lpstr>
      <vt:lpstr>'FS Day 4'!Print_Titles</vt:lpstr>
      <vt:lpstr>'FS Day 5'!Print_Titles</vt:lpstr>
      <vt:lpstr>'FS Day 6'!Print_Titles</vt:lpstr>
      <vt:lpstr>'FS Day 7'!Print_Titles</vt:lpstr>
      <vt:lpstr>'Stand Catering 2024'!Print_Titles</vt:lpstr>
    </vt:vector>
  </TitlesOfParts>
  <Company>Compass Group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Nancy Sagnip</cp:lastModifiedBy>
  <cp:lastPrinted>2024-03-12T13:11:59Z</cp:lastPrinted>
  <dcterms:created xsi:type="dcterms:W3CDTF">2003-02-22T07:45:06Z</dcterms:created>
  <dcterms:modified xsi:type="dcterms:W3CDTF">2024-04-19T10:04:56Z</dcterms:modified>
</cp:coreProperties>
</file>